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750" windowHeight="12080"/>
  </bookViews>
  <sheets>
    <sheet name="文献质量评价" sheetId="1" r:id="rId1"/>
    <sheet name="术后谵妄" sheetId="4" r:id="rId2"/>
    <sheet name="术后恶心呕吐" sheetId="6" r:id="rId3"/>
    <sheet name="异常血压" sheetId="7" r:id="rId4"/>
    <sheet name="术中知晓" sheetId="14" r:id="rId5"/>
    <sheet name="术后认知功能障碍" sheetId="15" r:id="rId6"/>
    <sheet name="死亡" sheetId="17" r:id="rId7"/>
    <sheet name="麻醉药量" sheetId="5" r:id="rId8"/>
    <sheet name="睁眼时间" sheetId="8" r:id="rId9"/>
    <sheet name="定向力恢复时间" sheetId="9" r:id="rId10"/>
    <sheet name="拔管时间" sheetId="10" r:id="rId11"/>
    <sheet name="PACU停留时间" sheetId="11" r:id="rId12"/>
    <sheet name="手术或操作时间" sheetId="13" r:id="rId13"/>
    <sheet name="预测意识恢复" sheetId="16" r:id="rId14"/>
    <sheet name="人群补充" sheetId="18" r:id="rId15"/>
  </sheets>
  <definedNames>
    <definedName name="_xlnm._FilterDatabase" localSheetId="14" hidden="1">人群补充!$A$3:$D$89</definedName>
    <definedName name="_xlnm._FilterDatabase" localSheetId="7" hidden="1">麻醉药量!$A$2:$O$30</definedName>
    <definedName name="_xlnm._FilterDatabase" localSheetId="0" hidden="1">文献质量评价!$A$1:$K$42</definedName>
  </definedNames>
  <calcPr calcId="144525"/>
</workbook>
</file>

<file path=xl/comments1.xml><?xml version="1.0" encoding="utf-8"?>
<comments xmlns="http://schemas.openxmlformats.org/spreadsheetml/2006/main">
  <authors>
    <author>Haojiajun</author>
  </authors>
  <commentList>
    <comment ref="C1" authorId="0">
      <text>
        <r>
          <rPr>
            <b/>
            <sz val="9"/>
            <rFont val="宋体"/>
            <charset val="134"/>
          </rPr>
          <t>Haojiajun:
编号这里找到自己负责文献在数据提取结果的对应ID</t>
        </r>
      </text>
    </comment>
  </commentList>
</comments>
</file>

<file path=xl/sharedStrings.xml><?xml version="1.0" encoding="utf-8"?>
<sst xmlns="http://schemas.openxmlformats.org/spreadsheetml/2006/main" count="1075" uniqueCount="315">
  <si>
    <t>作者</t>
  </si>
  <si>
    <t>ID</t>
  </si>
  <si>
    <t>年份</t>
  </si>
  <si>
    <t>随机分配方法</t>
  </si>
  <si>
    <t>分配方案隐藏</t>
  </si>
  <si>
    <t>盲法（对病人和试验人员）</t>
  </si>
  <si>
    <t>盲法（对结局评估者）</t>
  </si>
  <si>
    <t>结果数据的完整性</t>
  </si>
  <si>
    <t>选择性报告研究结果</t>
  </si>
  <si>
    <t>其他偏倚来源</t>
  </si>
  <si>
    <t>Assare et al.</t>
  </si>
  <si>
    <t>UNCLEAR</t>
  </si>
  <si>
    <t>HIGH</t>
  </si>
  <si>
    <t>LOW</t>
  </si>
  <si>
    <t>Bannister et al.</t>
  </si>
  <si>
    <t>Basar et al.</t>
  </si>
  <si>
    <t>Boztug et al.</t>
  </si>
  <si>
    <t>Bresil et al.</t>
  </si>
  <si>
    <t>Brown et al.</t>
  </si>
  <si>
    <t>Bruhn et al.</t>
  </si>
  <si>
    <t>Chan et al.</t>
  </si>
  <si>
    <t>DeWitt</t>
  </si>
  <si>
    <t>Ellerkmann et al.</t>
  </si>
  <si>
    <t>Guo et al</t>
  </si>
  <si>
    <t>Ibraheim et al.</t>
  </si>
  <si>
    <t>Kamal et al.</t>
  </si>
  <si>
    <t>Khoshrang et al.</t>
  </si>
  <si>
    <t>Kreuer et al.</t>
  </si>
  <si>
    <t>Kunst</t>
  </si>
  <si>
    <t>Liao et al.</t>
  </si>
  <si>
    <t>Mashour et al.</t>
  </si>
  <si>
    <t>Mayer et al.</t>
  </si>
  <si>
    <t>Messieha et al.</t>
  </si>
  <si>
    <t>Mozafari et al.</t>
  </si>
  <si>
    <t>Myles et al.</t>
  </si>
  <si>
    <t>Nelskyla et al.</t>
  </si>
  <si>
    <t>Nitzschke et al.</t>
  </si>
  <si>
    <t>Pavlin et al.</t>
  </si>
  <si>
    <t>Persec et al.</t>
  </si>
  <si>
    <t>Puri et al.</t>
  </si>
  <si>
    <t>Radtke</t>
  </si>
  <si>
    <t>Recart et al.</t>
  </si>
  <si>
    <t>Rusch et al</t>
  </si>
  <si>
    <t>Sargin et al.</t>
  </si>
  <si>
    <t>Sudhakaran et al.</t>
  </si>
  <si>
    <t>Tong et al.</t>
  </si>
  <si>
    <t>White et al.</t>
  </si>
  <si>
    <t>Wildes</t>
  </si>
  <si>
    <t>Wong et al.</t>
  </si>
  <si>
    <t>Zhang et al.</t>
  </si>
  <si>
    <t>Zhou et al.</t>
  </si>
  <si>
    <t>Zohar et al.</t>
  </si>
  <si>
    <t>第一作者</t>
  </si>
  <si>
    <t>干预组</t>
  </si>
  <si>
    <t>对照组</t>
  </si>
  <si>
    <t>对照组人数</t>
  </si>
  <si>
    <t>实验组人数</t>
  </si>
  <si>
    <t>使用量表</t>
  </si>
  <si>
    <t>干预组均值</t>
  </si>
  <si>
    <t>干预组标准差</t>
  </si>
  <si>
    <t>对照组试均值</t>
  </si>
  <si>
    <t>对照组标准差</t>
  </si>
  <si>
    <t>事件数</t>
  </si>
  <si>
    <t>总数</t>
  </si>
  <si>
    <t>Liao,W.W et al.</t>
  </si>
  <si>
    <t>PAED</t>
  </si>
  <si>
    <t>14-16</t>
  </si>
  <si>
    <t>13-15</t>
  </si>
  <si>
    <t>Wildes 1</t>
  </si>
  <si>
    <t>Wildes 2</t>
  </si>
  <si>
    <t>森林图</t>
  </si>
  <si>
    <t>forest结果</t>
  </si>
  <si>
    <t>敏感性分析结果</t>
  </si>
  <si>
    <t>funnel and Egger and Peters</t>
  </si>
  <si>
    <t>hypertension</t>
  </si>
  <si>
    <t>hypotension</t>
  </si>
  <si>
    <t>Fruchter,O et al.</t>
  </si>
  <si>
    <t>dbp</t>
  </si>
  <si>
    <t>sbp</t>
  </si>
  <si>
    <t>亚组分析</t>
  </si>
  <si>
    <t>亚组</t>
  </si>
  <si>
    <t>confirmed awareness</t>
  </si>
  <si>
    <t>如果遇到量表评价术后认知功能障碍，按连续型变量提取，并说明其使用的量表</t>
  </si>
  <si>
    <t>Chan et al.1</t>
  </si>
  <si>
    <t>1wk</t>
  </si>
  <si>
    <t>Chan et al. 2</t>
  </si>
  <si>
    <t>3mo</t>
  </si>
  <si>
    <t>Mehmet Sargin. et al</t>
  </si>
  <si>
    <t>MMSE</t>
  </si>
  <si>
    <r>
      <rPr>
        <sz val="11"/>
        <rFont val="宋体"/>
        <charset val="134"/>
      </rPr>
      <t>吴志兰</t>
    </r>
  </si>
  <si>
    <t>术后</t>
  </si>
  <si>
    <t>Radtke 1</t>
  </si>
  <si>
    <t>7days</t>
  </si>
  <si>
    <t>Kunst G</t>
  </si>
  <si>
    <t>术前</t>
  </si>
  <si>
    <t>Radtke 2</t>
  </si>
  <si>
    <t>3 mo</t>
  </si>
  <si>
    <t>术后3-5天</t>
  </si>
  <si>
    <t>术后6周</t>
  </si>
  <si>
    <t>术后第7天</t>
  </si>
  <si>
    <t>术后第90天</t>
  </si>
  <si>
    <t>funnel and Egger</t>
  </si>
  <si>
    <t>剪补</t>
  </si>
  <si>
    <t>麻醉用药类型</t>
  </si>
  <si>
    <t>具体麻醉用药名</t>
  </si>
  <si>
    <t>是否预警</t>
  </si>
  <si>
    <t>是否超10%</t>
  </si>
  <si>
    <t>是否核对</t>
  </si>
  <si>
    <t>单药</t>
  </si>
  <si>
    <t>propofol</t>
  </si>
  <si>
    <t>已核对</t>
  </si>
  <si>
    <t>fentanyl</t>
  </si>
  <si>
    <t>丙泊酚</t>
  </si>
  <si>
    <t>others</t>
  </si>
  <si>
    <t>ml</t>
  </si>
  <si>
    <t>芬太尼</t>
  </si>
  <si>
    <t>异氟醚</t>
  </si>
  <si>
    <t>Isoflurane</t>
  </si>
  <si>
    <t>罗库溴铵</t>
  </si>
  <si>
    <t>rocuronium</t>
  </si>
  <si>
    <t>咪达唑仑</t>
  </si>
  <si>
    <t>Midazolam</t>
  </si>
  <si>
    <t>已核对+已修改</t>
  </si>
  <si>
    <t>硫喷妥钠</t>
  </si>
  <si>
    <t>Thiopentone</t>
  </si>
  <si>
    <t>七氟醚</t>
  </si>
  <si>
    <t>sevoflurane</t>
  </si>
  <si>
    <t>联合用药</t>
  </si>
  <si>
    <t>瑞芬太尼</t>
  </si>
  <si>
    <t xml:space="preserve"> Remifentanil</t>
  </si>
  <si>
    <t>时期</t>
  </si>
  <si>
    <t>药品</t>
  </si>
  <si>
    <t>诱导期</t>
  </si>
  <si>
    <t>维持期</t>
  </si>
  <si>
    <t>总量</t>
  </si>
  <si>
    <t>静脉麻醉/吸入麻醉</t>
  </si>
  <si>
    <t>ug</t>
  </si>
  <si>
    <t>mg</t>
  </si>
  <si>
    <t>*单位一律都是min【不是min的请换算】</t>
  </si>
  <si>
    <t>1-3age</t>
  </si>
  <si>
    <t>已修改，已核对</t>
  </si>
  <si>
    <t>4-11</t>
  </si>
  <si>
    <t>12-17</t>
  </si>
  <si>
    <t>18-65</t>
  </si>
  <si>
    <t>End of GA extubation</t>
  </si>
  <si>
    <t>已修改</t>
  </si>
  <si>
    <t>纳入文献数量太少，做不了</t>
  </si>
  <si>
    <t>人群</t>
  </si>
  <si>
    <t>Tong J et al.</t>
  </si>
  <si>
    <t>接受全麻的人群</t>
  </si>
  <si>
    <t>补充接受什么治疗的人群</t>
  </si>
  <si>
    <t>Bannister,C.F et al.</t>
  </si>
  <si>
    <r>
      <rPr>
        <sz val="11"/>
        <color theme="1"/>
        <rFont val="宋体"/>
        <charset val="134"/>
      </rPr>
      <t>腹股沟疝修补术（</t>
    </r>
    <r>
      <rPr>
        <sz val="11"/>
        <color theme="1"/>
        <rFont val="Times New Roman"/>
        <charset val="134"/>
      </rPr>
      <t>0-3y</t>
    </r>
    <r>
      <rPr>
        <sz val="11"/>
        <color theme="1"/>
        <rFont val="宋体"/>
        <charset val="134"/>
      </rPr>
      <t>）/扁桃体切除术/腺样体切除术(3-18yr)</t>
    </r>
  </si>
  <si>
    <t>Wong,J et al.</t>
  </si>
  <si>
    <t>骨科膝关节或髋关节置换手术</t>
  </si>
  <si>
    <t>Puri,G et al.</t>
  </si>
  <si>
    <t>状动脉移植术（CABG）或体外循环置换术（CPB）瓣膜置换术</t>
  </si>
  <si>
    <t>Recart,A et al.</t>
  </si>
  <si>
    <t>腔镜普通手术</t>
  </si>
  <si>
    <t>Myles,P.S et al.</t>
  </si>
  <si>
    <t>常规手术患者</t>
  </si>
  <si>
    <t>Kreuer,S et al.</t>
  </si>
  <si>
    <t>小型骨科手术</t>
  </si>
  <si>
    <t>Messieha,Z.S et al.</t>
  </si>
  <si>
    <t>牙科康复治疗</t>
  </si>
  <si>
    <t>老年/儿童/成人</t>
  </si>
  <si>
    <t>Pavlin,J.D et al.</t>
  </si>
  <si>
    <t>心脏大血管</t>
  </si>
  <si>
    <t>骨科/</t>
  </si>
  <si>
    <r>
      <rPr>
        <sz val="11"/>
        <color theme="1"/>
        <rFont val="宋体"/>
        <charset val="134"/>
      </rPr>
      <t>彭艺等</t>
    </r>
  </si>
  <si>
    <r>
      <rPr>
        <sz val="11"/>
        <color theme="1"/>
        <rFont val="宋体"/>
        <charset val="134"/>
      </rPr>
      <t>消化内镜检查治疗的患者</t>
    </r>
  </si>
  <si>
    <t>非心脏</t>
  </si>
  <si>
    <t>老年组，&gt;60;&gt;80</t>
  </si>
  <si>
    <t>Boztug,N et al.</t>
  </si>
  <si>
    <t>开颅手术</t>
  </si>
  <si>
    <t>Zohar,E et al.</t>
  </si>
  <si>
    <t>选择性经尿道手术</t>
  </si>
  <si>
    <t>Mayer,J et al.</t>
  </si>
  <si>
    <t>结肠手术</t>
  </si>
  <si>
    <t>DeWitt,J M</t>
  </si>
  <si>
    <t>全人群</t>
  </si>
  <si>
    <t>Ibraheim,O et al.</t>
  </si>
  <si>
    <t>腹腔镜胃束带术的病态肥胖患者</t>
  </si>
  <si>
    <r>
      <rPr>
        <sz val="11"/>
        <color theme="1"/>
        <rFont val="宋体"/>
        <charset val="134"/>
      </rPr>
      <t>杨宁</t>
    </r>
  </si>
  <si>
    <r>
      <rPr>
        <sz val="11"/>
        <color theme="1"/>
        <rFont val="宋体"/>
        <charset val="134"/>
      </rPr>
      <t>肝功能不全患者</t>
    </r>
  </si>
  <si>
    <r>
      <rPr>
        <sz val="11"/>
        <color theme="1"/>
        <rFont val="宋体"/>
        <charset val="134"/>
      </rPr>
      <t>蒋亚峰等</t>
    </r>
  </si>
  <si>
    <r>
      <rPr>
        <sz val="11"/>
        <color theme="1"/>
        <rFont val="宋体"/>
        <charset val="134"/>
      </rPr>
      <t>成人甲状腺次全切除手术患者</t>
    </r>
  </si>
  <si>
    <r>
      <rPr>
        <sz val="11"/>
        <rFont val="宋体"/>
        <charset val="134"/>
      </rPr>
      <t>徐源</t>
    </r>
  </si>
  <si>
    <t>功能性鼻内窥镜手术患者</t>
  </si>
  <si>
    <r>
      <rPr>
        <sz val="11"/>
        <rFont val="宋体"/>
        <charset val="134"/>
      </rPr>
      <t>李坤</t>
    </r>
  </si>
  <si>
    <r>
      <rPr>
        <sz val="11"/>
        <rFont val="Times New Roman"/>
        <charset val="134"/>
      </rPr>
      <t>ERCP</t>
    </r>
    <r>
      <rPr>
        <sz val="11"/>
        <rFont val="宋体"/>
        <charset val="134"/>
      </rPr>
      <t>的患者</t>
    </r>
  </si>
  <si>
    <r>
      <rPr>
        <sz val="11"/>
        <rFont val="宋体"/>
        <charset val="134"/>
      </rPr>
      <t>刘稚媛</t>
    </r>
  </si>
  <si>
    <t>腹腔镜下胆囊切除手术的老年高血压患者</t>
  </si>
  <si>
    <r>
      <rPr>
        <sz val="11"/>
        <rFont val="宋体"/>
        <charset val="134"/>
      </rPr>
      <t>张伟</t>
    </r>
  </si>
  <si>
    <r>
      <rPr>
        <sz val="11"/>
        <rFont val="宋体"/>
        <charset val="134"/>
      </rPr>
      <t>高血压</t>
    </r>
    <r>
      <rPr>
        <sz val="11"/>
        <rFont val="Times New Roman"/>
        <charset val="134"/>
      </rPr>
      <t>III</t>
    </r>
    <r>
      <rPr>
        <sz val="11"/>
        <rFont val="宋体"/>
        <charset val="134"/>
      </rPr>
      <t>期患者</t>
    </r>
  </si>
  <si>
    <r>
      <rPr>
        <sz val="11"/>
        <rFont val="宋体"/>
        <charset val="134"/>
      </rPr>
      <t>王占天</t>
    </r>
  </si>
  <si>
    <t>小儿扁桃体患者</t>
  </si>
  <si>
    <r>
      <rPr>
        <sz val="11"/>
        <rFont val="宋体"/>
        <charset val="134"/>
      </rPr>
      <t>陈金篆</t>
    </r>
  </si>
  <si>
    <t>老年原发性高血压患者</t>
  </si>
  <si>
    <r>
      <rPr>
        <sz val="11"/>
        <rFont val="宋体"/>
        <charset val="134"/>
      </rPr>
      <t>沈艳喜</t>
    </r>
  </si>
  <si>
    <t>小儿先天心病患者</t>
  </si>
  <si>
    <r>
      <rPr>
        <sz val="11"/>
        <rFont val="宋体"/>
        <charset val="134"/>
      </rPr>
      <t>吴刚</t>
    </r>
  </si>
  <si>
    <t>后腹腔镜手术患者</t>
  </si>
  <si>
    <t>泌尿外科手术</t>
  </si>
  <si>
    <t>Zhang,C et al.</t>
  </si>
  <si>
    <t>Mashour,G.A et al.</t>
  </si>
  <si>
    <t>Persec,J et al.</t>
  </si>
  <si>
    <t>腹部大手术</t>
  </si>
  <si>
    <t>Villafranca, A.et al</t>
  </si>
  <si>
    <r>
      <rPr>
        <sz val="11"/>
        <color theme="1"/>
        <rFont val="宋体"/>
        <charset val="134"/>
      </rPr>
      <t>心脏外科手术患者</t>
    </r>
  </si>
  <si>
    <r>
      <rPr>
        <sz val="11"/>
        <rFont val="宋体"/>
        <charset val="134"/>
      </rPr>
      <t>刘忠玉</t>
    </r>
  </si>
  <si>
    <t>妇科腹腔镜手术全麻患者</t>
  </si>
  <si>
    <r>
      <rPr>
        <sz val="11"/>
        <rFont val="宋体"/>
        <charset val="134"/>
      </rPr>
      <t>苏毅</t>
    </r>
  </si>
  <si>
    <t>妇科腹腔镜手术患者</t>
  </si>
  <si>
    <r>
      <rPr>
        <sz val="11"/>
        <rFont val="宋体"/>
        <charset val="134"/>
      </rPr>
      <t>文伟名</t>
    </r>
  </si>
  <si>
    <t>宫颈癌患者</t>
  </si>
  <si>
    <r>
      <rPr>
        <sz val="11"/>
        <rFont val="宋体"/>
        <charset val="134"/>
      </rPr>
      <t>陈琳</t>
    </r>
  </si>
  <si>
    <t>老年患者上腹部手术</t>
  </si>
  <si>
    <t>Chan,M.T et al.</t>
  </si>
  <si>
    <t>选择性大手术</t>
  </si>
  <si>
    <t>Bresil,P et al.</t>
  </si>
  <si>
    <t>选择性耳鼻喉手术</t>
  </si>
  <si>
    <r>
      <rPr>
        <sz val="11"/>
        <rFont val="宋体"/>
        <charset val="134"/>
      </rPr>
      <t>田悦</t>
    </r>
  </si>
  <si>
    <t>快通道开放性胃部手术患者</t>
  </si>
  <si>
    <r>
      <rPr>
        <sz val="11"/>
        <rFont val="宋体"/>
        <charset val="134"/>
      </rPr>
      <t>段静辉</t>
    </r>
  </si>
  <si>
    <t>全麻下行上腹部手术的老年患者</t>
  </si>
  <si>
    <t>Nitzschke,R et al.</t>
  </si>
  <si>
    <t>选择性泵上心脏手术患者</t>
  </si>
  <si>
    <t>支气管镜检查</t>
  </si>
  <si>
    <t>Guo Z.G et al</t>
  </si>
  <si>
    <t>膀胱切除术（&lt;1周）的严重烧伤患者</t>
  </si>
  <si>
    <t>Sargin, M.et al</t>
  </si>
  <si>
    <r>
      <rPr>
        <sz val="11"/>
        <color theme="1"/>
        <rFont val="宋体"/>
        <charset val="134"/>
      </rPr>
      <t>全麻状态下接受牙科治疗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中度发育迟缓</t>
    </r>
  </si>
  <si>
    <r>
      <rPr>
        <sz val="11"/>
        <rFont val="宋体"/>
        <charset val="134"/>
      </rPr>
      <t>姚莺</t>
    </r>
  </si>
  <si>
    <t>无痛性宫腔镜下子宫内膜息肉电切术患者</t>
  </si>
  <si>
    <r>
      <rPr>
        <sz val="11"/>
        <rFont val="宋体"/>
        <charset val="134"/>
      </rPr>
      <t>蒋耀光</t>
    </r>
  </si>
  <si>
    <t>斜视患儿</t>
  </si>
  <si>
    <r>
      <rPr>
        <sz val="11"/>
        <rFont val="宋体"/>
        <charset val="134"/>
      </rPr>
      <t>刘云青</t>
    </r>
  </si>
  <si>
    <t>腹部腔镜手术患者</t>
  </si>
  <si>
    <r>
      <rPr>
        <sz val="11"/>
        <rFont val="宋体"/>
        <charset val="134"/>
      </rPr>
      <t>杜卫东</t>
    </r>
  </si>
  <si>
    <t>小儿外科泌尿系手术患儿</t>
  </si>
  <si>
    <r>
      <rPr>
        <sz val="11"/>
        <rFont val="宋体"/>
        <charset val="134"/>
      </rPr>
      <t>姜蓉</t>
    </r>
  </si>
  <si>
    <t>全凭静脉麻醉手术患者</t>
  </si>
  <si>
    <r>
      <rPr>
        <sz val="11"/>
        <rFont val="宋体"/>
        <charset val="134"/>
      </rPr>
      <t>齐金莲</t>
    </r>
  </si>
  <si>
    <t>扁桃体手术患儿</t>
  </si>
  <si>
    <r>
      <rPr>
        <sz val="11"/>
        <rFont val="宋体"/>
        <charset val="134"/>
      </rPr>
      <t>孙占磊</t>
    </r>
  </si>
  <si>
    <t>全麻下行腹部手术的老年患者</t>
  </si>
  <si>
    <r>
      <rPr>
        <sz val="11"/>
        <rFont val="宋体"/>
        <charset val="134"/>
      </rPr>
      <t>钱露露</t>
    </r>
  </si>
  <si>
    <t>老年慢性贫血患者</t>
  </si>
  <si>
    <r>
      <rPr>
        <sz val="11"/>
        <rFont val="宋体"/>
        <charset val="134"/>
      </rPr>
      <t>张晓青</t>
    </r>
  </si>
  <si>
    <t>胆道探查术患者</t>
  </si>
  <si>
    <r>
      <rPr>
        <sz val="11"/>
        <rFont val="宋体"/>
        <charset val="134"/>
      </rPr>
      <t>郝利娜</t>
    </r>
  </si>
  <si>
    <t>前列腺癌老年患者</t>
  </si>
  <si>
    <t>Zhou, Y. et al</t>
  </si>
  <si>
    <t>结肠癌患者</t>
  </si>
  <si>
    <t>Rüsch, D et al</t>
  </si>
  <si>
    <t>小型选择性手术</t>
  </si>
  <si>
    <r>
      <rPr>
        <sz val="11"/>
        <rFont val="宋体"/>
        <charset val="134"/>
      </rPr>
      <t>陈星曲</t>
    </r>
  </si>
  <si>
    <t>全麻下行腹腔镜胃肠道手术的患者</t>
  </si>
  <si>
    <r>
      <rPr>
        <sz val="11"/>
        <rFont val="宋体"/>
        <charset val="134"/>
      </rPr>
      <t>范龙</t>
    </r>
  </si>
  <si>
    <t>腹腔镜结直肠手术老年患者</t>
  </si>
  <si>
    <t>全麻术后老年患者</t>
  </si>
  <si>
    <r>
      <rPr>
        <sz val="11"/>
        <rFont val="宋体"/>
        <charset val="134"/>
      </rPr>
      <t>庞博</t>
    </r>
  </si>
  <si>
    <t>全麻老年患者</t>
  </si>
  <si>
    <r>
      <rPr>
        <sz val="11"/>
        <rFont val="宋体"/>
        <charset val="134"/>
      </rPr>
      <t>张琦</t>
    </r>
  </si>
  <si>
    <t>老年骨折手术患者</t>
  </si>
  <si>
    <r>
      <rPr>
        <sz val="11"/>
        <rFont val="宋体"/>
        <charset val="134"/>
      </rPr>
      <t>王芳茹</t>
    </r>
  </si>
  <si>
    <t>全身麻醉患者</t>
  </si>
  <si>
    <r>
      <rPr>
        <sz val="11"/>
        <rFont val="宋体"/>
        <charset val="134"/>
      </rPr>
      <t>姜景卫</t>
    </r>
  </si>
  <si>
    <t>老年腹腔镜手术患者</t>
  </si>
  <si>
    <r>
      <rPr>
        <sz val="11"/>
        <rFont val="宋体"/>
        <charset val="134"/>
      </rPr>
      <t>郑晓宁</t>
    </r>
  </si>
  <si>
    <r>
      <rPr>
        <sz val="11"/>
        <rFont val="宋体"/>
        <charset val="134"/>
      </rPr>
      <t>合并高血压</t>
    </r>
    <r>
      <rPr>
        <sz val="11"/>
        <rFont val="宋体"/>
        <charset val="134"/>
      </rPr>
      <t>，</t>
    </r>
    <r>
      <rPr>
        <sz val="11"/>
        <rFont val="宋体"/>
        <charset val="134"/>
      </rPr>
      <t>膝关节置换术的患者</t>
    </r>
  </si>
  <si>
    <r>
      <rPr>
        <sz val="11"/>
        <rFont val="宋体"/>
        <charset val="134"/>
      </rPr>
      <t>叶阮昊</t>
    </r>
  </si>
  <si>
    <t>全麻手术老年患者</t>
  </si>
  <si>
    <r>
      <rPr>
        <sz val="11"/>
        <color theme="1"/>
        <rFont val="宋体"/>
        <charset val="134"/>
      </rPr>
      <t>高英超</t>
    </r>
  </si>
  <si>
    <r>
      <rPr>
        <sz val="11"/>
        <color theme="1"/>
        <rFont val="宋体"/>
        <charset val="134"/>
      </rPr>
      <t>人流术患者</t>
    </r>
  </si>
  <si>
    <r>
      <rPr>
        <sz val="11"/>
        <color theme="1"/>
        <rFont val="宋体"/>
        <charset val="134"/>
      </rPr>
      <t>刘冰等</t>
    </r>
  </si>
  <si>
    <r>
      <rPr>
        <sz val="11"/>
        <color theme="1"/>
        <rFont val="宋体"/>
        <charset val="134"/>
      </rPr>
      <t>甲状腺手术患者</t>
    </r>
  </si>
  <si>
    <r>
      <rPr>
        <sz val="11"/>
        <color theme="1"/>
        <rFont val="宋体"/>
        <charset val="134"/>
      </rPr>
      <t>范梅笑等</t>
    </r>
  </si>
  <si>
    <r>
      <rPr>
        <sz val="11"/>
        <color theme="1"/>
        <rFont val="宋体"/>
        <charset val="134"/>
      </rPr>
      <t>腹腔手术老年患者</t>
    </r>
  </si>
  <si>
    <r>
      <rPr>
        <sz val="11"/>
        <color theme="1"/>
        <rFont val="宋体"/>
        <charset val="134"/>
      </rPr>
      <t>袁秀仪等</t>
    </r>
  </si>
  <si>
    <r>
      <rPr>
        <sz val="10.5"/>
        <color rgb="FF231916"/>
        <rFont val="方正书宋_GBK"/>
        <charset val="134"/>
      </rPr>
      <t>腹腔镜治疗的妇科患者</t>
    </r>
  </si>
  <si>
    <r>
      <rPr>
        <sz val="11"/>
        <color theme="1"/>
        <rFont val="宋体"/>
        <charset val="134"/>
      </rPr>
      <t>桂强军等</t>
    </r>
  </si>
  <si>
    <r>
      <rPr>
        <sz val="11"/>
        <color theme="1"/>
        <rFont val="宋体"/>
        <charset val="134"/>
      </rPr>
      <t>腹腔镜手术患儿</t>
    </r>
  </si>
  <si>
    <r>
      <rPr>
        <sz val="11"/>
        <color theme="1"/>
        <rFont val="宋体"/>
        <charset val="134"/>
      </rPr>
      <t>结肠镜检查患者</t>
    </r>
  </si>
  <si>
    <r>
      <rPr>
        <sz val="11"/>
        <color theme="1"/>
        <rFont val="宋体"/>
        <charset val="134"/>
      </rPr>
      <t>陈陈燕等</t>
    </r>
  </si>
  <si>
    <r>
      <rPr>
        <sz val="11"/>
        <color theme="1"/>
        <rFont val="宋体"/>
        <charset val="134"/>
      </rPr>
      <t>老年骨科手术患者</t>
    </r>
  </si>
  <si>
    <r>
      <rPr>
        <sz val="11"/>
        <color theme="1"/>
        <rFont val="宋体"/>
        <charset val="134"/>
      </rPr>
      <t>张爱萍等</t>
    </r>
  </si>
  <si>
    <r>
      <rPr>
        <sz val="11"/>
        <color theme="1"/>
        <rFont val="Times New Roman"/>
        <charset val="134"/>
      </rPr>
      <t>ICU</t>
    </r>
    <r>
      <rPr>
        <sz val="11"/>
        <color theme="1"/>
        <rFont val="宋体"/>
        <charset val="134"/>
      </rPr>
      <t>收治患者</t>
    </r>
  </si>
  <si>
    <r>
      <rPr>
        <sz val="11"/>
        <color theme="1"/>
        <rFont val="宋体"/>
        <charset val="134"/>
      </rPr>
      <t>陈新凯等</t>
    </r>
  </si>
  <si>
    <r>
      <rPr>
        <sz val="11"/>
        <color theme="1"/>
        <rFont val="宋体"/>
        <charset val="134"/>
      </rPr>
      <t>腹腔镜胆囊切除术患者</t>
    </r>
  </si>
  <si>
    <r>
      <rPr>
        <sz val="11"/>
        <color theme="1"/>
        <rFont val="宋体"/>
        <charset val="134"/>
      </rPr>
      <t>李小莉</t>
    </r>
  </si>
  <si>
    <r>
      <rPr>
        <sz val="11"/>
        <color theme="1"/>
        <rFont val="宋体"/>
        <charset val="134"/>
      </rPr>
      <t>腹腔镜手术患者</t>
    </r>
  </si>
  <si>
    <r>
      <rPr>
        <sz val="11"/>
        <rFont val="宋体"/>
        <charset val="134"/>
      </rPr>
      <t>赖翠瑶</t>
    </r>
  </si>
  <si>
    <t>NA</t>
  </si>
  <si>
    <r>
      <rPr>
        <sz val="11"/>
        <color theme="1"/>
        <rFont val="宋体"/>
        <charset val="134"/>
      </rPr>
      <t>黄梁淘等</t>
    </r>
  </si>
  <si>
    <r>
      <rPr>
        <sz val="11"/>
        <color theme="1"/>
        <rFont val="宋体"/>
        <charset val="134"/>
      </rPr>
      <t>麻醉手术老年患者</t>
    </r>
  </si>
  <si>
    <r>
      <rPr>
        <sz val="11"/>
        <color theme="1"/>
        <rFont val="宋体"/>
        <charset val="134"/>
      </rPr>
      <t>李其金等</t>
    </r>
  </si>
  <si>
    <r>
      <rPr>
        <sz val="11"/>
        <color theme="1"/>
        <rFont val="宋体"/>
        <charset val="134"/>
      </rPr>
      <t>老年腹腔镜胆囊切除术患者</t>
    </r>
  </si>
  <si>
    <r>
      <rPr>
        <sz val="11"/>
        <color theme="1"/>
        <rFont val="宋体"/>
        <charset val="134"/>
      </rPr>
      <t>吴正文等</t>
    </r>
  </si>
  <si>
    <r>
      <rPr>
        <sz val="11"/>
        <color theme="1"/>
        <rFont val="宋体"/>
        <charset val="134"/>
      </rPr>
      <t>罗静</t>
    </r>
  </si>
  <si>
    <r>
      <rPr>
        <sz val="11"/>
        <color theme="1"/>
        <rFont val="宋体"/>
        <charset val="134"/>
      </rPr>
      <t>老年骨折手术患者</t>
    </r>
  </si>
  <si>
    <r>
      <rPr>
        <sz val="11"/>
        <color theme="1"/>
        <rFont val="宋体"/>
        <charset val="134"/>
      </rPr>
      <t>陈伟涛</t>
    </r>
  </si>
  <si>
    <r>
      <rPr>
        <sz val="11"/>
        <color theme="1"/>
        <rFont val="宋体"/>
        <charset val="134"/>
      </rPr>
      <t>肖尚龙等</t>
    </r>
  </si>
  <si>
    <r>
      <rPr>
        <sz val="11"/>
        <color theme="1"/>
        <rFont val="宋体"/>
        <charset val="134"/>
      </rPr>
      <t>老年四肢骨折内固定患者</t>
    </r>
  </si>
  <si>
    <r>
      <rPr>
        <sz val="11"/>
        <color theme="1"/>
        <rFont val="宋体"/>
        <charset val="134"/>
      </rPr>
      <t>邵路军</t>
    </r>
  </si>
  <si>
    <r>
      <rPr>
        <sz val="11"/>
        <color theme="1"/>
        <rFont val="宋体"/>
        <charset val="134"/>
      </rPr>
      <t>耳鼻喉短小手术患者</t>
    </r>
  </si>
  <si>
    <t>Brown, C.et al</t>
  </si>
  <si>
    <t>腰椎手术</t>
  </si>
  <si>
    <r>
      <rPr>
        <sz val="11"/>
        <rFont val="宋体"/>
        <charset val="134"/>
      </rPr>
      <t>赵彩奕</t>
    </r>
  </si>
  <si>
    <r>
      <rPr>
        <sz val="11"/>
        <rFont val="宋体"/>
        <charset val="134"/>
      </rPr>
      <t>老年人</t>
    </r>
  </si>
  <si>
    <r>
      <rPr>
        <sz val="11"/>
        <color theme="1"/>
        <rFont val="宋体"/>
        <charset val="134"/>
      </rPr>
      <t>方锐伦等</t>
    </r>
  </si>
  <si>
    <r>
      <rPr>
        <sz val="11"/>
        <color theme="1"/>
        <rFont val="宋体"/>
        <charset val="134"/>
      </rPr>
      <t>颅内动脉瘤夹毕术患者</t>
    </r>
  </si>
  <si>
    <r>
      <rPr>
        <sz val="11"/>
        <color theme="1"/>
        <rFont val="宋体"/>
        <charset val="134"/>
      </rPr>
      <t>耿莹等</t>
    </r>
  </si>
  <si>
    <r>
      <rPr>
        <sz val="11"/>
        <color theme="1"/>
        <rFont val="宋体"/>
        <charset val="134"/>
      </rPr>
      <t>骨折手术患者</t>
    </r>
  </si>
</sst>
</file>

<file path=xl/styles.xml><?xml version="1.0" encoding="utf-8"?>
<styleSheet xmlns="http://schemas.openxmlformats.org/spreadsheetml/2006/main" xmlns:xr9="http://schemas.microsoft.com/office/spreadsheetml/2016/revision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_ "/>
    <numFmt numFmtId="177" formatCode="0.00_ "/>
  </numFmts>
  <fonts count="46">
    <font>
      <sz val="11"/>
      <color theme="1"/>
      <name val="宋体"/>
      <charset val="134"/>
      <scheme val="minor"/>
    </font>
    <font>
      <sz val="11"/>
      <color theme="1"/>
      <name val="Times New Roman"/>
      <charset val="134"/>
    </font>
    <font>
      <sz val="11"/>
      <color theme="1"/>
      <name val="宋体"/>
      <charset val="134"/>
    </font>
    <font>
      <b/>
      <sz val="11"/>
      <color rgb="FFC00000"/>
      <name val="宋体"/>
      <charset val="134"/>
      <scheme val="minor"/>
    </font>
    <font>
      <sz val="11"/>
      <name val="Times New Roman"/>
      <charset val="134"/>
    </font>
    <font>
      <sz val="11"/>
      <name val="宋体"/>
      <charset val="134"/>
    </font>
    <font>
      <sz val="10.5"/>
      <color rgb="FF231916"/>
      <name val="Times New Roman"/>
      <charset val="134"/>
    </font>
    <font>
      <sz val="11"/>
      <color rgb="FFFF0000"/>
      <name val="宋体"/>
      <charset val="134"/>
      <scheme val="minor"/>
    </font>
    <font>
      <sz val="11"/>
      <color rgb="FFFF0000"/>
      <name val="Times New Roman"/>
      <charset val="134"/>
    </font>
    <font>
      <b/>
      <sz val="11"/>
      <color rgb="FFFF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C00000"/>
      <name val="宋体"/>
      <charset val="134"/>
      <scheme val="minor"/>
    </font>
    <font>
      <sz val="11"/>
      <name val="宋体"/>
      <charset val="134"/>
      <scheme val="minor"/>
    </font>
    <font>
      <sz val="11"/>
      <color rgb="FF000000"/>
      <name val="Times New Roman"/>
      <charset val="134"/>
    </font>
    <font>
      <b/>
      <sz val="11"/>
      <name val="宋体"/>
      <charset val="134"/>
      <scheme val="minor"/>
    </font>
    <font>
      <sz val="11"/>
      <color rgb="FFC00000"/>
      <name val="宋体"/>
      <charset val="134"/>
    </font>
    <font>
      <b/>
      <sz val="9"/>
      <color theme="1"/>
      <name val="宋体"/>
      <charset val="134"/>
    </font>
    <font>
      <sz val="10.5"/>
      <name val="宋体"/>
      <charset val="134"/>
    </font>
    <font>
      <sz val="10.5"/>
      <color theme="1"/>
      <name val="宋体"/>
      <charset val="134"/>
    </font>
    <font>
      <sz val="10"/>
      <color theme="1"/>
      <name val="Times New Roman"/>
      <charset val="134"/>
    </font>
    <font>
      <sz val="10"/>
      <color rgb="FFC00000"/>
      <name val="宋体"/>
      <charset val="134"/>
      <scheme val="minor"/>
    </font>
    <font>
      <sz val="11"/>
      <color rgb="FF000000"/>
      <name val="宋体"/>
      <charset val="134"/>
    </font>
    <font>
      <sz val="7.95"/>
      <color rgb="FF000000"/>
      <name val="AdvPSA88A"/>
      <charset val="134"/>
    </font>
    <font>
      <sz val="10"/>
      <color theme="1"/>
      <name val="宋体"/>
      <charset val="134"/>
      <scheme val="minor"/>
    </font>
    <font>
      <b/>
      <sz val="12"/>
      <name val="宋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.5"/>
      <color rgb="FF231916"/>
      <name val="方正书宋_GBK"/>
      <charset val="134"/>
    </font>
    <font>
      <b/>
      <sz val="9"/>
      <name val="宋体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049989318521683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theme="4" tint="0.8"/>
        <bgColor indexed="64"/>
      </patternFill>
    </fill>
    <fill>
      <patternFill patternType="solid">
        <fgColor theme="4" tint="0.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9">
    <border>
      <left/>
      <right/>
      <top/>
      <bottom/>
      <diagonal/>
    </border>
    <border>
      <left/>
      <right/>
      <top style="thick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thick">
        <color rgb="FF000000"/>
      </top>
      <bottom style="thick">
        <color rgb="FF000000"/>
      </bottom>
      <diagonal/>
    </border>
    <border>
      <left/>
      <right/>
      <top style="thick">
        <color rgb="FF000000"/>
      </top>
      <bottom/>
      <diagonal/>
    </border>
    <border>
      <left/>
      <right/>
      <top/>
      <bottom style="thick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12" borderId="11" applyNumberFormat="0" applyFont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12" applyNumberFormat="0" applyFill="0" applyAlignment="0" applyProtection="0">
      <alignment vertical="center"/>
    </xf>
    <xf numFmtId="0" fontId="31" fillId="0" borderId="12" applyNumberFormat="0" applyFill="0" applyAlignment="0" applyProtection="0">
      <alignment vertical="center"/>
    </xf>
    <xf numFmtId="0" fontId="32" fillId="0" borderId="13" applyNumberFormat="0" applyFill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13" borderId="14" applyNumberFormat="0" applyAlignment="0" applyProtection="0">
      <alignment vertical="center"/>
    </xf>
    <xf numFmtId="0" fontId="34" fillId="14" borderId="15" applyNumberFormat="0" applyAlignment="0" applyProtection="0">
      <alignment vertical="center"/>
    </xf>
    <xf numFmtId="0" fontId="35" fillId="14" borderId="14" applyNumberFormat="0" applyAlignment="0" applyProtection="0">
      <alignment vertical="center"/>
    </xf>
    <xf numFmtId="0" fontId="36" fillId="15" borderId="16" applyNumberFormat="0" applyAlignment="0" applyProtection="0">
      <alignment vertical="center"/>
    </xf>
    <xf numFmtId="0" fontId="37" fillId="0" borderId="17" applyNumberFormat="0" applyFill="0" applyAlignment="0" applyProtection="0">
      <alignment vertical="center"/>
    </xf>
    <xf numFmtId="0" fontId="38" fillId="0" borderId="18" applyNumberFormat="0" applyFill="0" applyAlignment="0" applyProtection="0">
      <alignment vertical="center"/>
    </xf>
    <xf numFmtId="0" fontId="39" fillId="16" borderId="0" applyNumberFormat="0" applyBorder="0" applyAlignment="0" applyProtection="0">
      <alignment vertical="center"/>
    </xf>
    <xf numFmtId="0" fontId="40" fillId="17" borderId="0" applyNumberFormat="0" applyBorder="0" applyAlignment="0" applyProtection="0">
      <alignment vertical="center"/>
    </xf>
    <xf numFmtId="0" fontId="41" fillId="18" borderId="0" applyNumberFormat="0" applyBorder="0" applyAlignment="0" applyProtection="0">
      <alignment vertical="center"/>
    </xf>
    <xf numFmtId="0" fontId="42" fillId="19" borderId="0" applyNumberFormat="0" applyBorder="0" applyAlignment="0" applyProtection="0">
      <alignment vertical="center"/>
    </xf>
    <xf numFmtId="0" fontId="43" fillId="20" borderId="0" applyNumberFormat="0" applyBorder="0" applyAlignment="0" applyProtection="0">
      <alignment vertical="center"/>
    </xf>
    <xf numFmtId="0" fontId="43" fillId="21" borderId="0" applyNumberFormat="0" applyBorder="0" applyAlignment="0" applyProtection="0">
      <alignment vertical="center"/>
    </xf>
    <xf numFmtId="0" fontId="42" fillId="22" borderId="0" applyNumberFormat="0" applyBorder="0" applyAlignment="0" applyProtection="0">
      <alignment vertical="center"/>
    </xf>
    <xf numFmtId="0" fontId="42" fillId="23" borderId="0" applyNumberFormat="0" applyBorder="0" applyAlignment="0" applyProtection="0">
      <alignment vertical="center"/>
    </xf>
    <xf numFmtId="0" fontId="43" fillId="11" borderId="0" applyNumberFormat="0" applyBorder="0" applyAlignment="0" applyProtection="0">
      <alignment vertical="center"/>
    </xf>
    <xf numFmtId="0" fontId="43" fillId="24" borderId="0" applyNumberFormat="0" applyBorder="0" applyAlignment="0" applyProtection="0">
      <alignment vertical="center"/>
    </xf>
    <xf numFmtId="0" fontId="42" fillId="25" borderId="0" applyNumberFormat="0" applyBorder="0" applyAlignment="0" applyProtection="0">
      <alignment vertical="center"/>
    </xf>
    <xf numFmtId="0" fontId="42" fillId="26" borderId="0" applyNumberFormat="0" applyBorder="0" applyAlignment="0" applyProtection="0">
      <alignment vertical="center"/>
    </xf>
    <xf numFmtId="0" fontId="43" fillId="27" borderId="0" applyNumberFormat="0" applyBorder="0" applyAlignment="0" applyProtection="0">
      <alignment vertical="center"/>
    </xf>
    <xf numFmtId="0" fontId="43" fillId="28" borderId="0" applyNumberFormat="0" applyBorder="0" applyAlignment="0" applyProtection="0">
      <alignment vertical="center"/>
    </xf>
    <xf numFmtId="0" fontId="42" fillId="29" borderId="0" applyNumberFormat="0" applyBorder="0" applyAlignment="0" applyProtection="0">
      <alignment vertical="center"/>
    </xf>
    <xf numFmtId="0" fontId="42" fillId="30" borderId="0" applyNumberFormat="0" applyBorder="0" applyAlignment="0" applyProtection="0">
      <alignment vertical="center"/>
    </xf>
    <xf numFmtId="0" fontId="43" fillId="31" borderId="0" applyNumberFormat="0" applyBorder="0" applyAlignment="0" applyProtection="0">
      <alignment vertical="center"/>
    </xf>
    <xf numFmtId="0" fontId="43" fillId="32" borderId="0" applyNumberFormat="0" applyBorder="0" applyAlignment="0" applyProtection="0">
      <alignment vertical="center"/>
    </xf>
    <xf numFmtId="0" fontId="42" fillId="33" borderId="0" applyNumberFormat="0" applyBorder="0" applyAlignment="0" applyProtection="0">
      <alignment vertical="center"/>
    </xf>
    <xf numFmtId="0" fontId="42" fillId="34" borderId="0" applyNumberFormat="0" applyBorder="0" applyAlignment="0" applyProtection="0">
      <alignment vertical="center"/>
    </xf>
    <xf numFmtId="0" fontId="43" fillId="35" borderId="0" applyNumberFormat="0" applyBorder="0" applyAlignment="0" applyProtection="0">
      <alignment vertical="center"/>
    </xf>
    <xf numFmtId="0" fontId="43" fillId="36" borderId="0" applyNumberFormat="0" applyBorder="0" applyAlignment="0" applyProtection="0">
      <alignment vertical="center"/>
    </xf>
    <xf numFmtId="0" fontId="42" fillId="37" borderId="0" applyNumberFormat="0" applyBorder="0" applyAlignment="0" applyProtection="0">
      <alignment vertical="center"/>
    </xf>
    <xf numFmtId="0" fontId="42" fillId="6" borderId="0" applyNumberFormat="0" applyBorder="0" applyAlignment="0" applyProtection="0">
      <alignment vertical="center"/>
    </xf>
    <xf numFmtId="0" fontId="43" fillId="38" borderId="0" applyNumberFormat="0" applyBorder="0" applyAlignment="0" applyProtection="0">
      <alignment vertical="center"/>
    </xf>
    <xf numFmtId="0" fontId="43" fillId="39" borderId="0" applyNumberFormat="0" applyBorder="0" applyAlignment="0" applyProtection="0">
      <alignment vertical="center"/>
    </xf>
    <xf numFmtId="0" fontId="42" fillId="40" borderId="0" applyNumberFormat="0" applyBorder="0" applyAlignment="0" applyProtection="0">
      <alignment vertical="center"/>
    </xf>
  </cellStyleXfs>
  <cellXfs count="109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Fill="1" applyAlignment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1" fillId="0" borderId="0" xfId="0" applyFont="1" applyFill="1" applyAlignment="1">
      <alignment vertical="center"/>
    </xf>
    <xf numFmtId="0" fontId="2" fillId="0" borderId="0" xfId="0" applyFont="1" applyFill="1" applyAlignment="1">
      <alignment vertical="center"/>
    </xf>
    <xf numFmtId="0" fontId="3" fillId="0" borderId="0" xfId="0" applyFont="1">
      <alignment vertical="center"/>
    </xf>
    <xf numFmtId="0" fontId="1" fillId="4" borderId="0" xfId="0" applyFont="1" applyFill="1" applyAlignment="1">
      <alignment vertical="center"/>
    </xf>
    <xf numFmtId="0" fontId="1" fillId="5" borderId="0" xfId="0" applyFont="1" applyFill="1" applyAlignment="1">
      <alignment vertical="center"/>
    </xf>
    <xf numFmtId="0" fontId="2" fillId="4" borderId="0" xfId="0" applyFont="1" applyFill="1" applyAlignment="1">
      <alignment vertical="center"/>
    </xf>
    <xf numFmtId="0" fontId="0" fillId="4" borderId="0" xfId="0" applyFill="1">
      <alignment vertical="center"/>
    </xf>
    <xf numFmtId="0" fontId="4" fillId="0" borderId="0" xfId="0" applyFont="1" applyFill="1" applyAlignment="1">
      <alignment vertical="center"/>
    </xf>
    <xf numFmtId="0" fontId="5" fillId="0" borderId="0" xfId="0" applyFont="1">
      <alignment vertical="center"/>
    </xf>
    <xf numFmtId="0" fontId="4" fillId="0" borderId="0" xfId="0" applyFont="1">
      <alignment vertical="center"/>
    </xf>
    <xf numFmtId="0" fontId="5" fillId="5" borderId="0" xfId="0" applyFont="1" applyFill="1">
      <alignment vertical="center"/>
    </xf>
    <xf numFmtId="0" fontId="1" fillId="0" borderId="0" xfId="0" applyFont="1" applyFill="1" applyBorder="1" applyAlignment="1">
      <alignment vertical="center"/>
    </xf>
    <xf numFmtId="0" fontId="0" fillId="0" borderId="0" xfId="0" applyFont="1">
      <alignment vertical="center"/>
    </xf>
    <xf numFmtId="0" fontId="5" fillId="4" borderId="0" xfId="0" applyFont="1" applyFill="1">
      <alignment vertical="center"/>
    </xf>
    <xf numFmtId="0" fontId="6" fillId="0" borderId="0" xfId="0" applyFont="1" applyFill="1" applyAlignment="1">
      <alignment vertical="center"/>
    </xf>
    <xf numFmtId="0" fontId="7" fillId="0" borderId="0" xfId="0" applyFont="1">
      <alignment vertical="center"/>
    </xf>
    <xf numFmtId="0" fontId="0" fillId="0" borderId="0" xfId="0" applyFill="1">
      <alignment vertical="center"/>
    </xf>
    <xf numFmtId="0" fontId="2" fillId="0" borderId="5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 wrapText="1"/>
    </xf>
    <xf numFmtId="0" fontId="7" fillId="0" borderId="0" xfId="0" applyFont="1" applyAlignment="1">
      <alignment horizontal="center" vertical="center"/>
    </xf>
    <xf numFmtId="0" fontId="8" fillId="0" borderId="0" xfId="0" applyFont="1" applyFill="1" applyAlignment="1">
      <alignment vertical="center"/>
    </xf>
    <xf numFmtId="0" fontId="8" fillId="0" borderId="0" xfId="0" applyFont="1" applyFill="1" applyAlignment="1">
      <alignment horizontal="center" vertical="center"/>
    </xf>
    <xf numFmtId="0" fontId="9" fillId="0" borderId="0" xfId="0" applyFont="1">
      <alignment vertical="center"/>
    </xf>
    <xf numFmtId="0" fontId="10" fillId="0" borderId="0" xfId="0" applyFont="1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11" fillId="0" borderId="0" xfId="0" applyFont="1">
      <alignment vertical="center"/>
    </xf>
    <xf numFmtId="0" fontId="0" fillId="4" borderId="0" xfId="0" applyFont="1" applyFill="1">
      <alignment vertical="center"/>
    </xf>
    <xf numFmtId="0" fontId="10" fillId="6" borderId="0" xfId="0" applyFont="1" applyFill="1">
      <alignment vertical="center"/>
    </xf>
    <xf numFmtId="0" fontId="9" fillId="7" borderId="0" xfId="0" applyFont="1" applyFill="1">
      <alignment vertical="center"/>
    </xf>
    <xf numFmtId="0" fontId="7" fillId="7" borderId="0" xfId="0" applyFont="1" applyFill="1">
      <alignment vertical="center"/>
    </xf>
    <xf numFmtId="0" fontId="4" fillId="0" borderId="0" xfId="0" applyFont="1" applyFill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" fillId="0" borderId="0" xfId="0" applyFont="1" applyFill="1" applyAlignment="1">
      <alignment horizontal="left" vertical="center"/>
    </xf>
    <xf numFmtId="0" fontId="4" fillId="0" borderId="0" xfId="0" applyFont="1" applyFill="1" applyAlignment="1">
      <alignment horizontal="left" vertical="center"/>
    </xf>
    <xf numFmtId="0" fontId="0" fillId="8" borderId="0" xfId="0" applyFill="1">
      <alignment vertical="center"/>
    </xf>
    <xf numFmtId="0" fontId="10" fillId="8" borderId="0" xfId="0" applyFont="1" applyFill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10" fillId="7" borderId="0" xfId="0" applyFont="1" applyFill="1">
      <alignment vertical="center"/>
    </xf>
    <xf numFmtId="49" fontId="0" fillId="0" borderId="0" xfId="0" applyNumberFormat="1">
      <alignment vertical="center"/>
    </xf>
    <xf numFmtId="0" fontId="0" fillId="9" borderId="0" xfId="0" applyFill="1" applyAlignment="1">
      <alignment horizontal="center" vertical="center"/>
    </xf>
    <xf numFmtId="0" fontId="0" fillId="9" borderId="0" xfId="0" applyFill="1">
      <alignment vertical="center"/>
    </xf>
    <xf numFmtId="176" fontId="0" fillId="0" borderId="0" xfId="0" applyNumberFormat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177" fontId="0" fillId="0" borderId="0" xfId="0" applyNumberFormat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1" fillId="5" borderId="0" xfId="0" applyFont="1" applyFill="1" applyAlignment="1">
      <alignment horizontal="center" vertical="center"/>
    </xf>
    <xf numFmtId="0" fontId="0" fillId="5" borderId="0" xfId="0" applyFill="1">
      <alignment vertical="center"/>
    </xf>
    <xf numFmtId="0" fontId="0" fillId="0" borderId="0" xfId="0" applyFill="1">
      <alignment vertical="center"/>
    </xf>
    <xf numFmtId="0" fontId="0" fillId="0" borderId="0" xfId="0" applyFill="1">
      <alignment vertical="center"/>
    </xf>
    <xf numFmtId="0" fontId="10" fillId="0" borderId="0" xfId="0" applyFont="1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7" borderId="0" xfId="0" applyFill="1">
      <alignment vertical="center"/>
    </xf>
    <xf numFmtId="0" fontId="13" fillId="0" borderId="0" xfId="0" applyFont="1" applyAlignment="1">
      <alignment horizontal="center" vertical="center"/>
    </xf>
    <xf numFmtId="0" fontId="12" fillId="7" borderId="0" xfId="0" applyFont="1" applyFill="1">
      <alignment vertical="center"/>
    </xf>
    <xf numFmtId="0" fontId="14" fillId="7" borderId="0" xfId="0" applyFont="1" applyFill="1">
      <alignment vertical="center"/>
    </xf>
    <xf numFmtId="0" fontId="15" fillId="0" borderId="6" xfId="0" applyFont="1" applyBorder="1" applyAlignment="1">
      <alignment horizontal="center" vertical="center" wrapText="1"/>
    </xf>
    <xf numFmtId="0" fontId="15" fillId="0" borderId="7" xfId="0" applyFont="1" applyBorder="1" applyAlignment="1">
      <alignment horizontal="center" vertical="center" wrapText="1"/>
    </xf>
    <xf numFmtId="0" fontId="16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/>
    </xf>
    <xf numFmtId="177" fontId="1" fillId="0" borderId="0" xfId="0" applyNumberFormat="1" applyFont="1" applyFill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0" fillId="0" borderId="8" xfId="0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18" fillId="0" borderId="5" xfId="0" applyFont="1" applyBorder="1" applyAlignment="1">
      <alignment horizontal="center" vertical="center" wrapText="1"/>
    </xf>
    <xf numFmtId="0" fontId="19" fillId="0" borderId="0" xfId="0" applyFont="1">
      <alignment vertical="center"/>
    </xf>
    <xf numFmtId="0" fontId="19" fillId="0" borderId="0" xfId="0" applyFont="1" applyAlignment="1">
      <alignment horizontal="left" vertical="center"/>
    </xf>
    <xf numFmtId="0" fontId="10" fillId="9" borderId="0" xfId="0" applyFont="1" applyFill="1" applyAlignment="1">
      <alignment horizontal="center" vertical="center"/>
    </xf>
    <xf numFmtId="0" fontId="12" fillId="9" borderId="0" xfId="0" applyFont="1" applyFill="1" applyAlignment="1">
      <alignment horizontal="center" vertical="center"/>
    </xf>
    <xf numFmtId="0" fontId="12" fillId="9" borderId="0" xfId="0" applyFont="1" applyFill="1">
      <alignment vertical="center"/>
    </xf>
    <xf numFmtId="0" fontId="20" fillId="0" borderId="0" xfId="0" applyFont="1">
      <alignment vertical="center"/>
    </xf>
    <xf numFmtId="0" fontId="20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9" fillId="0" borderId="0" xfId="0" applyFont="1" applyAlignment="1">
      <alignment horizontal="center" vertical="center"/>
    </xf>
    <xf numFmtId="0" fontId="0" fillId="10" borderId="0" xfId="0" applyFill="1">
      <alignment vertical="center"/>
    </xf>
    <xf numFmtId="0" fontId="10" fillId="10" borderId="0" xfId="0" applyFont="1" applyFill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13" fillId="0" borderId="0" xfId="0" applyFont="1">
      <alignment vertical="center"/>
    </xf>
    <xf numFmtId="0" fontId="1" fillId="11" borderId="0" xfId="0" applyFont="1" applyFill="1" applyAlignment="1">
      <alignment vertical="center"/>
    </xf>
    <xf numFmtId="0" fontId="1" fillId="11" borderId="0" xfId="0" applyFont="1" applyFill="1" applyAlignment="1">
      <alignment horizontal="center" vertical="center"/>
    </xf>
    <xf numFmtId="0" fontId="22" fillId="0" borderId="0" xfId="0" applyFont="1">
      <alignment vertical="center"/>
    </xf>
    <xf numFmtId="0" fontId="23" fillId="0" borderId="0" xfId="0" applyFont="1" applyAlignment="1">
      <alignment horizontal="center" vertical="center"/>
    </xf>
    <xf numFmtId="0" fontId="23" fillId="0" borderId="0" xfId="0" applyFont="1">
      <alignment vertical="center"/>
    </xf>
    <xf numFmtId="0" fontId="0" fillId="0" borderId="0" xfId="0" applyAlignment="1">
      <alignment horizontal="center" vertical="center"/>
    </xf>
    <xf numFmtId="0" fontId="10" fillId="0" borderId="0" xfId="0" applyFont="1">
      <alignment vertical="center"/>
    </xf>
    <xf numFmtId="0" fontId="24" fillId="0" borderId="0" xfId="0" applyFont="1" applyFill="1" applyBorder="1" applyAlignment="1">
      <alignment horizontal="left" vertical="center" wrapText="1"/>
    </xf>
    <xf numFmtId="0" fontId="24" fillId="0" borderId="0" xfId="0" applyFont="1" applyFill="1" applyBorder="1" applyAlignment="1">
      <alignment horizontal="center" vertical="center" wrapText="1"/>
    </xf>
    <xf numFmtId="0" fontId="0" fillId="0" borderId="0" xfId="0" applyFont="1" applyFill="1" applyAlignment="1">
      <alignment horizontal="center" vertical="center"/>
    </xf>
    <xf numFmtId="0" fontId="1" fillId="0" borderId="0" xfId="0" applyFont="1" applyFill="1" applyBorder="1" applyAlignment="1">
      <alignment horizontal="left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8" Type="http://schemas.openxmlformats.org/officeDocument/2006/relationships/sharedStrings" Target="sharedStrings.xml"/><Relationship Id="rId17" Type="http://schemas.openxmlformats.org/officeDocument/2006/relationships/styles" Target="styles.xml"/><Relationship Id="rId16" Type="http://schemas.openxmlformats.org/officeDocument/2006/relationships/theme" Target="theme/theme1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7" Type="http://schemas.openxmlformats.org/officeDocument/2006/relationships/image" Target="../media/image58.pn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/Relationships>
</file>

<file path=xl/drawings/_rels/drawing11.xml.rels><?xml version="1.0" encoding="UTF-8" standalone="yes"?>
<Relationships xmlns="http://schemas.openxmlformats.org/package/2006/relationships"><Relationship Id="rId7" Type="http://schemas.openxmlformats.org/officeDocument/2006/relationships/image" Target="../media/image65.png"/><Relationship Id="rId6" Type="http://schemas.openxmlformats.org/officeDocument/2006/relationships/image" Target="../media/image64.png"/><Relationship Id="rId5" Type="http://schemas.openxmlformats.org/officeDocument/2006/relationships/image" Target="../media/image63.png"/><Relationship Id="rId4" Type="http://schemas.openxmlformats.org/officeDocument/2006/relationships/image" Target="../media/image62.png"/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12.xml.rels><?xml version="1.0" encoding="UTF-8" standalone="yes"?>
<Relationships xmlns="http://schemas.openxmlformats.org/package/2006/relationships"><Relationship Id="rId4" Type="http://schemas.openxmlformats.org/officeDocument/2006/relationships/image" Target="../media/image69.png"/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/Relationships>
</file>

<file path=xl/drawings/_rels/drawing2.xml.rels><?xml version="1.0" encoding="UTF-8" standalone="yes"?>
<Relationships xmlns="http://schemas.openxmlformats.org/package/2006/relationships"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5" Type="http://schemas.openxmlformats.org/officeDocument/2006/relationships/image" Target="../media/image21.png"/><Relationship Id="rId4" Type="http://schemas.openxmlformats.org/officeDocument/2006/relationships/image" Target="../media/image20.png"/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/Relationships>
</file>

<file path=xl/drawings/_rels/drawing5.xml.rels><?xml version="1.0" encoding="UTF-8" standalone="yes"?>
<Relationships xmlns="http://schemas.openxmlformats.org/package/2006/relationships"><Relationship Id="rId4" Type="http://schemas.openxmlformats.org/officeDocument/2006/relationships/image" Target="../media/image25.png"/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/Relationships>
</file>

<file path=xl/drawings/_rels/drawing6.xml.rels><?xml version="1.0" encoding="UTF-8" standalone="yes"?>
<Relationships xmlns="http://schemas.openxmlformats.org/package/2006/relationships"><Relationship Id="rId5" Type="http://schemas.openxmlformats.org/officeDocument/2006/relationships/image" Target="../media/image30.png"/><Relationship Id="rId4" Type="http://schemas.openxmlformats.org/officeDocument/2006/relationships/image" Target="../media/image29.png"/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39.png"/><Relationship Id="rId8" Type="http://schemas.openxmlformats.org/officeDocument/2006/relationships/image" Target="../media/image38.png"/><Relationship Id="rId7" Type="http://schemas.openxmlformats.org/officeDocument/2006/relationships/image" Target="../media/image37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Relationship Id="rId3" Type="http://schemas.openxmlformats.org/officeDocument/2006/relationships/image" Target="../media/image33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8.xml.rels><?xml version="1.0" encoding="UTF-8" standalone="yes"?>
<Relationships xmlns="http://schemas.openxmlformats.org/package/2006/relationships"><Relationship Id="rId7" Type="http://schemas.openxmlformats.org/officeDocument/2006/relationships/image" Target="../media/image46.png"/><Relationship Id="rId6" Type="http://schemas.openxmlformats.org/officeDocument/2006/relationships/image" Target="../media/image45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/Relationships>
</file>

<file path=xl/drawings/_rels/drawing9.xml.rels><?xml version="1.0" encoding="UTF-8" standalone="yes"?>
<Relationships xmlns="http://schemas.openxmlformats.org/package/2006/relationships"><Relationship Id="rId5" Type="http://schemas.openxmlformats.org/officeDocument/2006/relationships/image" Target="../media/image51.png"/><Relationship Id="rId4" Type="http://schemas.openxmlformats.org/officeDocument/2006/relationships/image" Target="../media/image50.png"/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41</xdr:col>
      <xdr:colOff>0</xdr:colOff>
      <xdr:row>66</xdr:row>
      <xdr:rowOff>0</xdr:rowOff>
    </xdr:from>
    <xdr:to>
      <xdr:col>51</xdr:col>
      <xdr:colOff>558800</xdr:colOff>
      <xdr:row>87</xdr:row>
      <xdr:rowOff>25400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5071705" y="11772900"/>
          <a:ext cx="6673850" cy="375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530860</xdr:colOff>
      <xdr:row>13</xdr:row>
      <xdr:rowOff>11430</xdr:rowOff>
    </xdr:from>
    <xdr:to>
      <xdr:col>42</xdr:col>
      <xdr:colOff>468630</xdr:colOff>
      <xdr:row>28</xdr:row>
      <xdr:rowOff>27305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653000" y="2360930"/>
          <a:ext cx="8498840" cy="2682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610235</xdr:colOff>
      <xdr:row>13</xdr:row>
      <xdr:rowOff>37465</xdr:rowOff>
    </xdr:from>
    <xdr:to>
      <xdr:col>23</xdr:col>
      <xdr:colOff>497840</xdr:colOff>
      <xdr:row>33</xdr:row>
      <xdr:rowOff>154940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559800" y="2386965"/>
          <a:ext cx="6002655" cy="367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90805</xdr:colOff>
      <xdr:row>38</xdr:row>
      <xdr:rowOff>166370</xdr:rowOff>
    </xdr:from>
    <xdr:to>
      <xdr:col>7</xdr:col>
      <xdr:colOff>160020</xdr:colOff>
      <xdr:row>57</xdr:row>
      <xdr:rowOff>100965</xdr:rowOff>
    </xdr:to>
    <xdr:pic>
      <xdr:nvPicPr>
        <xdr:cNvPr id="11" name="图片 10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0805" y="6960870"/>
          <a:ext cx="4349750" cy="3312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413385</xdr:colOff>
      <xdr:row>41</xdr:row>
      <xdr:rowOff>27305</xdr:rowOff>
    </xdr:from>
    <xdr:to>
      <xdr:col>18</xdr:col>
      <xdr:colOff>426085</xdr:colOff>
      <xdr:row>54</xdr:row>
      <xdr:rowOff>97155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305425" y="7355205"/>
          <a:ext cx="6127750" cy="2381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1270</xdr:colOff>
      <xdr:row>13</xdr:row>
      <xdr:rowOff>38735</xdr:rowOff>
    </xdr:from>
    <xdr:to>
      <xdr:col>12</xdr:col>
      <xdr:colOff>391795</xdr:colOff>
      <xdr:row>28</xdr:row>
      <xdr:rowOff>37465</xdr:rowOff>
    </xdr:to>
    <xdr:pic>
      <xdr:nvPicPr>
        <xdr:cNvPr id="13" name="图片 1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70" y="2388235"/>
          <a:ext cx="7728585" cy="26657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28</xdr:col>
      <xdr:colOff>589915</xdr:colOff>
      <xdr:row>20</xdr:row>
      <xdr:rowOff>68580</xdr:rowOff>
    </xdr:from>
    <xdr:to>
      <xdr:col>40</xdr:col>
      <xdr:colOff>258445</xdr:colOff>
      <xdr:row>42</xdr:row>
      <xdr:rowOff>88265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583400" y="3672205"/>
          <a:ext cx="7006590" cy="3931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72</xdr:row>
      <xdr:rowOff>152400</xdr:rowOff>
    </xdr:from>
    <xdr:to>
      <xdr:col>6</xdr:col>
      <xdr:colOff>659765</xdr:colOff>
      <xdr:row>96</xdr:row>
      <xdr:rowOff>142240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" y="13001625"/>
          <a:ext cx="4720590" cy="4257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18415</xdr:colOff>
      <xdr:row>20</xdr:row>
      <xdr:rowOff>23495</xdr:rowOff>
    </xdr:from>
    <xdr:to>
      <xdr:col>25</xdr:col>
      <xdr:colOff>226060</xdr:colOff>
      <xdr:row>42</xdr:row>
      <xdr:rowOff>86995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450830" y="3627120"/>
          <a:ext cx="6934200" cy="397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283210</xdr:colOff>
      <xdr:row>73</xdr:row>
      <xdr:rowOff>69215</xdr:rowOff>
    </xdr:from>
    <xdr:to>
      <xdr:col>15</xdr:col>
      <xdr:colOff>329565</xdr:colOff>
      <xdr:row>86</xdr:row>
      <xdr:rowOff>107315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226685" y="13096240"/>
          <a:ext cx="6146800" cy="2349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119380</xdr:colOff>
      <xdr:row>101</xdr:row>
      <xdr:rowOff>81915</xdr:rowOff>
    </xdr:from>
    <xdr:to>
      <xdr:col>7</xdr:col>
      <xdr:colOff>599440</xdr:colOff>
      <xdr:row>123</xdr:row>
      <xdr:rowOff>82550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9380" y="18087340"/>
          <a:ext cx="5423535" cy="3912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870585</xdr:colOff>
      <xdr:row>101</xdr:row>
      <xdr:rowOff>77470</xdr:rowOff>
    </xdr:from>
    <xdr:to>
      <xdr:col>17</xdr:col>
      <xdr:colOff>367030</xdr:colOff>
      <xdr:row>125</xdr:row>
      <xdr:rowOff>68580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814060" y="18082895"/>
          <a:ext cx="6819900" cy="4258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20</xdr:row>
      <xdr:rowOff>104775</xdr:rowOff>
    </xdr:from>
    <xdr:to>
      <xdr:col>12</xdr:col>
      <xdr:colOff>1153795</xdr:colOff>
      <xdr:row>45</xdr:row>
      <xdr:rowOff>123825</xdr:rowOff>
    </xdr:to>
    <xdr:pic>
      <xdr:nvPicPr>
        <xdr:cNvPr id="10" name="图片 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0" y="3708400"/>
          <a:ext cx="9689465" cy="44640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21</xdr:row>
      <xdr:rowOff>0</xdr:rowOff>
    </xdr:from>
    <xdr:to>
      <xdr:col>25</xdr:col>
      <xdr:colOff>201295</xdr:colOff>
      <xdr:row>40</xdr:row>
      <xdr:rowOff>12700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562590" y="3781425"/>
          <a:ext cx="6927850" cy="3390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576580</xdr:colOff>
      <xdr:row>20</xdr:row>
      <xdr:rowOff>86360</xdr:rowOff>
    </xdr:from>
    <xdr:to>
      <xdr:col>43</xdr:col>
      <xdr:colOff>20955</xdr:colOff>
      <xdr:row>46</xdr:row>
      <xdr:rowOff>36830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700240" y="3689985"/>
          <a:ext cx="8616950" cy="4573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68580</xdr:colOff>
      <xdr:row>59</xdr:row>
      <xdr:rowOff>27305</xdr:rowOff>
    </xdr:from>
    <xdr:to>
      <xdr:col>7</xdr:col>
      <xdr:colOff>3810</xdr:colOff>
      <xdr:row>81</xdr:row>
      <xdr:rowOff>116205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8580" y="10565130"/>
          <a:ext cx="5245100" cy="4000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276225</xdr:colOff>
      <xdr:row>58</xdr:row>
      <xdr:rowOff>165735</xdr:rowOff>
    </xdr:from>
    <xdr:to>
      <xdr:col>15</xdr:col>
      <xdr:colOff>527050</xdr:colOff>
      <xdr:row>71</xdr:row>
      <xdr:rowOff>172085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86095" y="10525760"/>
          <a:ext cx="6115050" cy="231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85</xdr:row>
      <xdr:rowOff>72390</xdr:rowOff>
    </xdr:from>
    <xdr:to>
      <xdr:col>6</xdr:col>
      <xdr:colOff>415925</xdr:colOff>
      <xdr:row>112</xdr:row>
      <xdr:rowOff>53975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35" y="15233015"/>
          <a:ext cx="4843145" cy="4782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127000</xdr:colOff>
      <xdr:row>85</xdr:row>
      <xdr:rowOff>62230</xdr:rowOff>
    </xdr:from>
    <xdr:to>
      <xdr:col>17</xdr:col>
      <xdr:colOff>469265</xdr:colOff>
      <xdr:row>112</xdr:row>
      <xdr:rowOff>157480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436870" y="15222855"/>
          <a:ext cx="7429500" cy="489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20</xdr:row>
      <xdr:rowOff>176530</xdr:rowOff>
    </xdr:from>
    <xdr:to>
      <xdr:col>13</xdr:col>
      <xdr:colOff>107950</xdr:colOff>
      <xdr:row>48</xdr:row>
      <xdr:rowOff>100330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0" y="3780155"/>
          <a:ext cx="10052685" cy="4902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31</xdr:row>
      <xdr:rowOff>0</xdr:rowOff>
    </xdr:from>
    <xdr:to>
      <xdr:col>24</xdr:col>
      <xdr:colOff>349250</xdr:colOff>
      <xdr:row>53</xdr:row>
      <xdr:rowOff>25400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324465" y="5559425"/>
          <a:ext cx="6464300" cy="3937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29845</xdr:colOff>
      <xdr:row>89</xdr:row>
      <xdr:rowOff>165100</xdr:rowOff>
    </xdr:from>
    <xdr:to>
      <xdr:col>6</xdr:col>
      <xdr:colOff>111125</xdr:colOff>
      <xdr:row>107</xdr:row>
      <xdr:rowOff>54610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9845" y="16036925"/>
          <a:ext cx="4142740" cy="3089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605155</xdr:colOff>
      <xdr:row>88</xdr:row>
      <xdr:rowOff>166370</xdr:rowOff>
    </xdr:from>
    <xdr:to>
      <xdr:col>15</xdr:col>
      <xdr:colOff>99695</xdr:colOff>
      <xdr:row>102</xdr:row>
      <xdr:rowOff>64770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666615" y="15860395"/>
          <a:ext cx="6369050" cy="2387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32</xdr:row>
      <xdr:rowOff>22860</xdr:rowOff>
    </xdr:from>
    <xdr:to>
      <xdr:col>13</xdr:col>
      <xdr:colOff>205105</xdr:colOff>
      <xdr:row>67</xdr:row>
      <xdr:rowOff>65405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0" y="5760085"/>
          <a:ext cx="9911715" cy="62655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29845</xdr:colOff>
      <xdr:row>13</xdr:row>
      <xdr:rowOff>16510</xdr:rowOff>
    </xdr:from>
    <xdr:to>
      <xdr:col>23</xdr:col>
      <xdr:colOff>280035</xdr:colOff>
      <xdr:row>34</xdr:row>
      <xdr:rowOff>120650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878570" y="2366010"/>
          <a:ext cx="5753735" cy="3837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52070</xdr:colOff>
      <xdr:row>40</xdr:row>
      <xdr:rowOff>135890</xdr:rowOff>
    </xdr:from>
    <xdr:to>
      <xdr:col>6</xdr:col>
      <xdr:colOff>436245</xdr:colOff>
      <xdr:row>61</xdr:row>
      <xdr:rowOff>130810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2070" y="7285990"/>
          <a:ext cx="4340860" cy="3728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579755</xdr:colOff>
      <xdr:row>42</xdr:row>
      <xdr:rowOff>140335</xdr:rowOff>
    </xdr:from>
    <xdr:to>
      <xdr:col>16</xdr:col>
      <xdr:colOff>461010</xdr:colOff>
      <xdr:row>56</xdr:row>
      <xdr:rowOff>146685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147945" y="7646035"/>
          <a:ext cx="5384800" cy="2495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13</xdr:row>
      <xdr:rowOff>119380</xdr:rowOff>
    </xdr:from>
    <xdr:to>
      <xdr:col>12</xdr:col>
      <xdr:colOff>429260</xdr:colOff>
      <xdr:row>30</xdr:row>
      <xdr:rowOff>72390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0" y="2468880"/>
          <a:ext cx="8048625" cy="29756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28575</xdr:colOff>
      <xdr:row>15</xdr:row>
      <xdr:rowOff>64770</xdr:rowOff>
    </xdr:from>
    <xdr:to>
      <xdr:col>23</xdr:col>
      <xdr:colOff>93980</xdr:colOff>
      <xdr:row>36</xdr:row>
      <xdr:rowOff>149225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0455" y="2827020"/>
          <a:ext cx="5568950" cy="3818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30</xdr:col>
      <xdr:colOff>0</xdr:colOff>
      <xdr:row>12</xdr:row>
      <xdr:rowOff>0</xdr:rowOff>
    </xdr:from>
    <xdr:to>
      <xdr:col>38</xdr:col>
      <xdr:colOff>378460</xdr:colOff>
      <xdr:row>38</xdr:row>
      <xdr:rowOff>95250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8475960" y="2228850"/>
          <a:ext cx="5270500" cy="4718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50800</xdr:colOff>
      <xdr:row>41</xdr:row>
      <xdr:rowOff>26670</xdr:rowOff>
    </xdr:from>
    <xdr:to>
      <xdr:col>7</xdr:col>
      <xdr:colOff>339725</xdr:colOff>
      <xdr:row>64</xdr:row>
      <xdr:rowOff>145415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0800" y="7411720"/>
          <a:ext cx="4700270" cy="4208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589280</xdr:colOff>
      <xdr:row>41</xdr:row>
      <xdr:rowOff>35560</xdr:rowOff>
    </xdr:from>
    <xdr:to>
      <xdr:col>16</xdr:col>
      <xdr:colOff>210185</xdr:colOff>
      <xdr:row>55</xdr:row>
      <xdr:rowOff>35560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000625" y="7420610"/>
          <a:ext cx="5124450" cy="248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163195</xdr:colOff>
      <xdr:row>68</xdr:row>
      <xdr:rowOff>94615</xdr:rowOff>
    </xdr:from>
    <xdr:to>
      <xdr:col>14</xdr:col>
      <xdr:colOff>212725</xdr:colOff>
      <xdr:row>96</xdr:row>
      <xdr:rowOff>142240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63195" y="12280265"/>
          <a:ext cx="8741410" cy="5026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306705</xdr:colOff>
      <xdr:row>68</xdr:row>
      <xdr:rowOff>80645</xdr:rowOff>
    </xdr:from>
    <xdr:to>
      <xdr:col>23</xdr:col>
      <xdr:colOff>534035</xdr:colOff>
      <xdr:row>97</xdr:row>
      <xdr:rowOff>89535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998585" y="12266295"/>
          <a:ext cx="5730875" cy="5165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14</xdr:row>
      <xdr:rowOff>176530</xdr:rowOff>
    </xdr:from>
    <xdr:to>
      <xdr:col>12</xdr:col>
      <xdr:colOff>246380</xdr:colOff>
      <xdr:row>32</xdr:row>
      <xdr:rowOff>68580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" y="2760980"/>
          <a:ext cx="7714615" cy="309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29</xdr:col>
      <xdr:colOff>11430</xdr:colOff>
      <xdr:row>20</xdr:row>
      <xdr:rowOff>15240</xdr:rowOff>
    </xdr:from>
    <xdr:to>
      <xdr:col>40</xdr:col>
      <xdr:colOff>336550</xdr:colOff>
      <xdr:row>40</xdr:row>
      <xdr:rowOff>153670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954625" y="3609340"/>
          <a:ext cx="7051675" cy="3694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584200</xdr:colOff>
      <xdr:row>21</xdr:row>
      <xdr:rowOff>22860</xdr:rowOff>
    </xdr:from>
    <xdr:to>
      <xdr:col>25</xdr:col>
      <xdr:colOff>256540</xdr:colOff>
      <xdr:row>44</xdr:row>
      <xdr:rowOff>73660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743315" y="3794760"/>
          <a:ext cx="7010400" cy="4140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13335</xdr:colOff>
      <xdr:row>54</xdr:row>
      <xdr:rowOff>27305</xdr:rowOff>
    </xdr:from>
    <xdr:to>
      <xdr:col>19</xdr:col>
      <xdr:colOff>157480</xdr:colOff>
      <xdr:row>67</xdr:row>
      <xdr:rowOff>173355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114925" y="9666605"/>
          <a:ext cx="6870700" cy="2457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252730</xdr:colOff>
      <xdr:row>54</xdr:row>
      <xdr:rowOff>71755</xdr:rowOff>
    </xdr:from>
    <xdr:to>
      <xdr:col>7</xdr:col>
      <xdr:colOff>397510</xdr:colOff>
      <xdr:row>77</xdr:row>
      <xdr:rowOff>26035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52730" y="9711055"/>
          <a:ext cx="4425315" cy="4043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36195</xdr:colOff>
      <xdr:row>21</xdr:row>
      <xdr:rowOff>50165</xdr:rowOff>
    </xdr:from>
    <xdr:to>
      <xdr:col>12</xdr:col>
      <xdr:colOff>557530</xdr:colOff>
      <xdr:row>44</xdr:row>
      <xdr:rowOff>133350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6195" y="3822065"/>
          <a:ext cx="8068945" cy="41725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6350</xdr:colOff>
      <xdr:row>19</xdr:row>
      <xdr:rowOff>50165</xdr:rowOff>
    </xdr:from>
    <xdr:to>
      <xdr:col>24</xdr:col>
      <xdr:colOff>463550</xdr:colOff>
      <xdr:row>43</xdr:row>
      <xdr:rowOff>126365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67420" y="3495040"/>
          <a:ext cx="6572250" cy="4343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50</xdr:row>
      <xdr:rowOff>50165</xdr:rowOff>
    </xdr:from>
    <xdr:to>
      <xdr:col>8</xdr:col>
      <xdr:colOff>569595</xdr:colOff>
      <xdr:row>74</xdr:row>
      <xdr:rowOff>120015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" y="9006840"/>
          <a:ext cx="5461000" cy="4337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29845</xdr:colOff>
      <xdr:row>50</xdr:row>
      <xdr:rowOff>28575</xdr:rowOff>
    </xdr:from>
    <xdr:to>
      <xdr:col>17</xdr:col>
      <xdr:colOff>579755</xdr:colOff>
      <xdr:row>64</xdr:row>
      <xdr:rowOff>73025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533390" y="8985250"/>
          <a:ext cx="5441950" cy="2533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18</xdr:row>
      <xdr:rowOff>151130</xdr:rowOff>
    </xdr:from>
    <xdr:to>
      <xdr:col>13</xdr:col>
      <xdr:colOff>24765</xdr:colOff>
      <xdr:row>34</xdr:row>
      <xdr:rowOff>16510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0" y="3418205"/>
          <a:ext cx="7967980" cy="27101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16</xdr:col>
      <xdr:colOff>530225</xdr:colOff>
      <xdr:row>11</xdr:row>
      <xdr:rowOff>165100</xdr:rowOff>
    </xdr:from>
    <xdr:to>
      <xdr:col>27</xdr:col>
      <xdr:colOff>600075</xdr:colOff>
      <xdr:row>34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314305" y="2159000"/>
          <a:ext cx="6796405" cy="4076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541655</xdr:colOff>
      <xdr:row>37</xdr:row>
      <xdr:rowOff>106680</xdr:rowOff>
    </xdr:from>
    <xdr:to>
      <xdr:col>27</xdr:col>
      <xdr:colOff>374650</xdr:colOff>
      <xdr:row>50</xdr:row>
      <xdr:rowOff>176530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325735" y="6723380"/>
          <a:ext cx="6559550" cy="2381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37</xdr:row>
      <xdr:rowOff>127635</xdr:rowOff>
    </xdr:from>
    <xdr:to>
      <xdr:col>9</xdr:col>
      <xdr:colOff>351155</xdr:colOff>
      <xdr:row>62</xdr:row>
      <xdr:rowOff>168275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6744335"/>
          <a:ext cx="5854065" cy="4485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11</xdr:col>
      <xdr:colOff>336550</xdr:colOff>
      <xdr:row>129</xdr:row>
      <xdr:rowOff>76200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17818100"/>
          <a:ext cx="7063105" cy="5232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11</xdr:row>
      <xdr:rowOff>151130</xdr:rowOff>
    </xdr:from>
    <xdr:to>
      <xdr:col>14</xdr:col>
      <xdr:colOff>86360</xdr:colOff>
      <xdr:row>25</xdr:row>
      <xdr:rowOff>80010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35" y="2145030"/>
          <a:ext cx="8646795" cy="24180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33</xdr:row>
      <xdr:rowOff>0</xdr:rowOff>
    </xdr:from>
    <xdr:to>
      <xdr:col>25</xdr:col>
      <xdr:colOff>351790</xdr:colOff>
      <xdr:row>53</xdr:row>
      <xdr:rowOff>82550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999595" y="6146165"/>
          <a:ext cx="7600950" cy="3638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583565</xdr:colOff>
      <xdr:row>32</xdr:row>
      <xdr:rowOff>167005</xdr:rowOff>
    </xdr:from>
    <xdr:to>
      <xdr:col>43</xdr:col>
      <xdr:colOff>10795</xdr:colOff>
      <xdr:row>71</xdr:row>
      <xdr:rowOff>173990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1666835" y="6135370"/>
          <a:ext cx="8599805" cy="6941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429260</xdr:colOff>
      <xdr:row>32</xdr:row>
      <xdr:rowOff>130810</xdr:rowOff>
    </xdr:from>
    <xdr:to>
      <xdr:col>12</xdr:col>
      <xdr:colOff>298450</xdr:colOff>
      <xdr:row>71</xdr:row>
      <xdr:rowOff>51435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29260" y="6099175"/>
          <a:ext cx="10645775" cy="6854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6</xdr:col>
      <xdr:colOff>111125</xdr:colOff>
      <xdr:row>129</xdr:row>
      <xdr:rowOff>160020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11505" y="18769965"/>
          <a:ext cx="4293870" cy="4605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412115</xdr:colOff>
      <xdr:row>105</xdr:row>
      <xdr:rowOff>159385</xdr:rowOff>
    </xdr:from>
    <xdr:to>
      <xdr:col>13</xdr:col>
      <xdr:colOff>282575</xdr:colOff>
      <xdr:row>119</xdr:row>
      <xdr:rowOff>45085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206365" y="19107150"/>
          <a:ext cx="6464300" cy="237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593090</xdr:colOff>
      <xdr:row>132</xdr:row>
      <xdr:rowOff>104775</xdr:rowOff>
    </xdr:from>
    <xdr:to>
      <xdr:col>7</xdr:col>
      <xdr:colOff>695325</xdr:colOff>
      <xdr:row>161</xdr:row>
      <xdr:rowOff>119380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93090" y="23853140"/>
          <a:ext cx="5725795" cy="5170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1026160</xdr:colOff>
      <xdr:row>132</xdr:row>
      <xdr:rowOff>22225</xdr:rowOff>
    </xdr:from>
    <xdr:to>
      <xdr:col>13</xdr:col>
      <xdr:colOff>580390</xdr:colOff>
      <xdr:row>157</xdr:row>
      <xdr:rowOff>92710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649720" y="23770590"/>
          <a:ext cx="5318760" cy="4515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337185</xdr:colOff>
      <xdr:row>166</xdr:row>
      <xdr:rowOff>150495</xdr:rowOff>
    </xdr:from>
    <xdr:to>
      <xdr:col>25</xdr:col>
      <xdr:colOff>287020</xdr:colOff>
      <xdr:row>200</xdr:row>
      <xdr:rowOff>125095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1725275" y="29944060"/>
          <a:ext cx="7810500" cy="6019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323215</xdr:colOff>
      <xdr:row>166</xdr:row>
      <xdr:rowOff>172720</xdr:rowOff>
    </xdr:from>
    <xdr:to>
      <xdr:col>11</xdr:col>
      <xdr:colOff>316230</xdr:colOff>
      <xdr:row>219</xdr:row>
      <xdr:rowOff>81915</xdr:rowOff>
    </xdr:to>
    <xdr:pic>
      <xdr:nvPicPr>
        <xdr:cNvPr id="10" name="图片 9" descr="Rplot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34720" y="29966285"/>
          <a:ext cx="9546590" cy="933259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28</xdr:col>
      <xdr:colOff>467360</xdr:colOff>
      <xdr:row>28</xdr:row>
      <xdr:rowOff>23495</xdr:rowOff>
    </xdr:from>
    <xdr:to>
      <xdr:col>42</xdr:col>
      <xdr:colOff>43180</xdr:colOff>
      <xdr:row>58</xdr:row>
      <xdr:rowOff>126365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421475" y="5049520"/>
          <a:ext cx="8136890" cy="5436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600075</xdr:colOff>
      <xdr:row>28</xdr:row>
      <xdr:rowOff>26670</xdr:rowOff>
    </xdr:from>
    <xdr:to>
      <xdr:col>24</xdr:col>
      <xdr:colOff>407670</xdr:colOff>
      <xdr:row>50</xdr:row>
      <xdr:rowOff>83820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381615" y="5052695"/>
          <a:ext cx="6534150" cy="3968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29210</xdr:colOff>
      <xdr:row>59</xdr:row>
      <xdr:rowOff>107315</xdr:rowOff>
    </xdr:from>
    <xdr:to>
      <xdr:col>5</xdr:col>
      <xdr:colOff>61595</xdr:colOff>
      <xdr:row>79</xdr:row>
      <xdr:rowOff>136525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210" y="10645140"/>
          <a:ext cx="3635375" cy="3585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635000</xdr:colOff>
      <xdr:row>60</xdr:row>
      <xdr:rowOff>109220</xdr:rowOff>
    </xdr:from>
    <xdr:to>
      <xdr:col>12</xdr:col>
      <xdr:colOff>619125</xdr:colOff>
      <xdr:row>74</xdr:row>
      <xdr:rowOff>115570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237990" y="10824845"/>
          <a:ext cx="5207000" cy="2495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208280</xdr:colOff>
      <xdr:row>82</xdr:row>
      <xdr:rowOff>142875</xdr:rowOff>
    </xdr:from>
    <xdr:to>
      <xdr:col>17</xdr:col>
      <xdr:colOff>333375</xdr:colOff>
      <xdr:row>109</xdr:row>
      <xdr:rowOff>142875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553585" y="14770100"/>
          <a:ext cx="8007350" cy="480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82</xdr:row>
      <xdr:rowOff>109220</xdr:rowOff>
    </xdr:from>
    <xdr:to>
      <xdr:col>6</xdr:col>
      <xdr:colOff>109220</xdr:colOff>
      <xdr:row>101</xdr:row>
      <xdr:rowOff>158115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" y="14736445"/>
          <a:ext cx="4453890" cy="3427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116205</xdr:colOff>
      <xdr:row>27</xdr:row>
      <xdr:rowOff>175895</xdr:rowOff>
    </xdr:from>
    <xdr:to>
      <xdr:col>12</xdr:col>
      <xdr:colOff>77470</xdr:colOff>
      <xdr:row>56</xdr:row>
      <xdr:rowOff>156845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16205" y="5024120"/>
          <a:ext cx="8787130" cy="51371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29</xdr:col>
      <xdr:colOff>12700</xdr:colOff>
      <xdr:row>10</xdr:row>
      <xdr:rowOff>8255</xdr:rowOff>
    </xdr:from>
    <xdr:to>
      <xdr:col>42</xdr:col>
      <xdr:colOff>535940</xdr:colOff>
      <xdr:row>27</xdr:row>
      <xdr:rowOff>137795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499580" y="1833880"/>
          <a:ext cx="8472805" cy="3152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12065</xdr:colOff>
      <xdr:row>9</xdr:row>
      <xdr:rowOff>177165</xdr:rowOff>
    </xdr:from>
    <xdr:to>
      <xdr:col>24</xdr:col>
      <xdr:colOff>310515</xdr:colOff>
      <xdr:row>29</xdr:row>
      <xdr:rowOff>62865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326370" y="1824990"/>
          <a:ext cx="6413500" cy="3441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30</xdr:row>
      <xdr:rowOff>22225</xdr:rowOff>
    </xdr:from>
    <xdr:to>
      <xdr:col>5</xdr:col>
      <xdr:colOff>555625</xdr:colOff>
      <xdr:row>46</xdr:row>
      <xdr:rowOff>97155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5403850"/>
          <a:ext cx="3874135" cy="29197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229870</xdr:colOff>
      <xdr:row>31</xdr:row>
      <xdr:rowOff>95885</xdr:rowOff>
    </xdr:from>
    <xdr:to>
      <xdr:col>12</xdr:col>
      <xdr:colOff>1083310</xdr:colOff>
      <xdr:row>45</xdr:row>
      <xdr:rowOff>146685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291330" y="5655310"/>
          <a:ext cx="5334000" cy="2540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10</xdr:row>
      <xdr:rowOff>49530</xdr:rowOff>
    </xdr:from>
    <xdr:to>
      <xdr:col>12</xdr:col>
      <xdr:colOff>583565</xdr:colOff>
      <xdr:row>26</xdr:row>
      <xdr:rowOff>31115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35" y="1875155"/>
          <a:ext cx="9124950" cy="28263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981688894314"/>
  </sheetPr>
  <dimension ref="A1:K42"/>
  <sheetViews>
    <sheetView tabSelected="1" zoomScale="85" zoomScaleNormal="85" workbookViewId="0">
      <selection activeCell="A2" sqref="A2:A42"/>
    </sheetView>
  </sheetViews>
  <sheetFormatPr defaultColWidth="8.75454545454545" defaultRowHeight="14"/>
  <cols>
    <col min="2" max="2" width="15.8727272727273" style="72" customWidth="1"/>
    <col min="3" max="3" width="12.5" style="1" customWidth="1"/>
    <col min="4" max="4" width="8.75454545454545" style="1"/>
    <col min="5" max="5" width="13.7545454545455" style="1" customWidth="1"/>
    <col min="6" max="6" width="17" style="1" customWidth="1"/>
    <col min="7" max="7" width="28.1272727272727" style="1" customWidth="1"/>
    <col min="8" max="8" width="23.1272727272727" style="1" customWidth="1"/>
    <col min="9" max="9" width="20.1272727272727" style="1" customWidth="1"/>
    <col min="10" max="10" width="23.3727272727273" style="1" customWidth="1"/>
    <col min="11" max="11" width="13.7545454545455" style="1" customWidth="1"/>
  </cols>
  <sheetData>
    <row r="1" ht="20.1" customHeight="1" spans="1:11">
      <c r="A1" s="104"/>
      <c r="B1" s="105" t="s">
        <v>0</v>
      </c>
      <c r="C1" s="106" t="s">
        <v>1</v>
      </c>
      <c r="D1" s="106" t="s">
        <v>2</v>
      </c>
      <c r="E1" s="106" t="s">
        <v>3</v>
      </c>
      <c r="F1" s="106" t="s">
        <v>4</v>
      </c>
      <c r="G1" s="106" t="s">
        <v>5</v>
      </c>
      <c r="H1" s="106" t="s">
        <v>6</v>
      </c>
      <c r="I1" s="106" t="s">
        <v>7</v>
      </c>
      <c r="J1" s="106" t="s">
        <v>8</v>
      </c>
      <c r="K1" s="106" t="s">
        <v>9</v>
      </c>
    </row>
    <row r="2" spans="1:11">
      <c r="A2" t="str">
        <f t="shared" ref="A2:A42" si="0">B2&amp;D2</f>
        <v>Assare et al.2002</v>
      </c>
      <c r="B2" s="44" t="s">
        <v>10</v>
      </c>
      <c r="C2" s="36">
        <v>95</v>
      </c>
      <c r="D2" s="36">
        <v>2002</v>
      </c>
      <c r="E2" s="1" t="s">
        <v>11</v>
      </c>
      <c r="F2" s="43" t="s">
        <v>11</v>
      </c>
      <c r="G2" s="1" t="s">
        <v>12</v>
      </c>
      <c r="H2" s="1" t="s">
        <v>11</v>
      </c>
      <c r="I2" s="1" t="s">
        <v>13</v>
      </c>
      <c r="J2" s="1" t="s">
        <v>11</v>
      </c>
      <c r="K2" s="1" t="s">
        <v>13</v>
      </c>
    </row>
    <row r="3" spans="1:11">
      <c r="A3" t="str">
        <f t="shared" si="0"/>
        <v>Bannister et al.2001</v>
      </c>
      <c r="B3" s="44" t="s">
        <v>14</v>
      </c>
      <c r="C3" s="1">
        <v>2</v>
      </c>
      <c r="D3" s="36">
        <v>2001</v>
      </c>
      <c r="E3" s="1" t="s">
        <v>13</v>
      </c>
      <c r="F3" s="1" t="s">
        <v>11</v>
      </c>
      <c r="G3" s="1" t="s">
        <v>13</v>
      </c>
      <c r="H3" s="1" t="s">
        <v>13</v>
      </c>
      <c r="I3" s="1" t="s">
        <v>13</v>
      </c>
      <c r="J3" s="1" t="s">
        <v>13</v>
      </c>
      <c r="K3" s="1" t="s">
        <v>13</v>
      </c>
    </row>
    <row r="4" spans="1:11">
      <c r="A4" t="str">
        <f t="shared" si="0"/>
        <v>Basar et al.2003</v>
      </c>
      <c r="B4" s="45" t="s">
        <v>15</v>
      </c>
      <c r="C4" s="36">
        <v>104</v>
      </c>
      <c r="D4" s="42">
        <v>2003</v>
      </c>
      <c r="E4" s="107" t="s">
        <v>11</v>
      </c>
      <c r="F4" s="35" t="s">
        <v>11</v>
      </c>
      <c r="G4" s="35" t="s">
        <v>12</v>
      </c>
      <c r="H4" s="107" t="s">
        <v>11</v>
      </c>
      <c r="I4" s="35" t="s">
        <v>13</v>
      </c>
      <c r="J4" s="35" t="s">
        <v>11</v>
      </c>
      <c r="K4" s="35" t="s">
        <v>13</v>
      </c>
    </row>
    <row r="5" spans="1:11">
      <c r="A5" t="str">
        <f t="shared" si="0"/>
        <v>Boztug et al.2006</v>
      </c>
      <c r="B5" s="44" t="s">
        <v>16</v>
      </c>
      <c r="C5" s="1">
        <v>10</v>
      </c>
      <c r="D5" s="36">
        <v>2006</v>
      </c>
      <c r="E5" s="1" t="s">
        <v>13</v>
      </c>
      <c r="F5" s="1" t="s">
        <v>13</v>
      </c>
      <c r="G5" s="1" t="s">
        <v>13</v>
      </c>
      <c r="H5" s="1" t="s">
        <v>13</v>
      </c>
      <c r="I5" s="1" t="s">
        <v>13</v>
      </c>
      <c r="J5" s="1" t="s">
        <v>13</v>
      </c>
      <c r="K5" s="1" t="s">
        <v>13</v>
      </c>
    </row>
    <row r="6" spans="1:11">
      <c r="A6" t="str">
        <f t="shared" si="0"/>
        <v>Bresil et al.2013</v>
      </c>
      <c r="B6" s="44" t="s">
        <v>17</v>
      </c>
      <c r="C6" s="1">
        <v>31</v>
      </c>
      <c r="D6" s="36">
        <v>2013</v>
      </c>
      <c r="E6" s="1" t="s">
        <v>13</v>
      </c>
      <c r="F6" s="1" t="s">
        <v>13</v>
      </c>
      <c r="G6" s="1" t="s">
        <v>13</v>
      </c>
      <c r="H6" s="1" t="s">
        <v>13</v>
      </c>
      <c r="I6" s="1" t="s">
        <v>12</v>
      </c>
      <c r="J6" s="1" t="s">
        <v>13</v>
      </c>
      <c r="K6" s="1" t="s">
        <v>13</v>
      </c>
    </row>
    <row r="7" spans="1:11">
      <c r="A7" t="str">
        <f t="shared" si="0"/>
        <v>Brown et al.2021</v>
      </c>
      <c r="B7" s="44" t="s">
        <v>18</v>
      </c>
      <c r="C7" s="1">
        <v>73</v>
      </c>
      <c r="D7" s="36">
        <v>2021</v>
      </c>
      <c r="E7" s="1" t="s">
        <v>13</v>
      </c>
      <c r="F7" s="1" t="s">
        <v>13</v>
      </c>
      <c r="G7" s="1" t="s">
        <v>13</v>
      </c>
      <c r="H7" s="1" t="s">
        <v>13</v>
      </c>
      <c r="I7" s="1" t="s">
        <v>13</v>
      </c>
      <c r="J7" s="1" t="s">
        <v>13</v>
      </c>
      <c r="K7" s="1" t="s">
        <v>13</v>
      </c>
    </row>
    <row r="8" spans="1:11">
      <c r="A8" t="str">
        <f t="shared" si="0"/>
        <v>Bruhn et al.2005</v>
      </c>
      <c r="B8" s="44" t="s">
        <v>19</v>
      </c>
      <c r="C8" s="36">
        <v>96</v>
      </c>
      <c r="D8" s="36">
        <v>2005</v>
      </c>
      <c r="E8" s="1" t="s">
        <v>13</v>
      </c>
      <c r="F8" s="1" t="s">
        <v>11</v>
      </c>
      <c r="G8" s="1" t="s">
        <v>12</v>
      </c>
      <c r="H8" s="1" t="s">
        <v>13</v>
      </c>
      <c r="I8" s="1" t="s">
        <v>13</v>
      </c>
      <c r="J8" s="1" t="s">
        <v>11</v>
      </c>
      <c r="K8" s="1" t="s">
        <v>13</v>
      </c>
    </row>
    <row r="9" spans="1:11">
      <c r="A9" t="str">
        <f t="shared" si="0"/>
        <v>Chan et al.2013</v>
      </c>
      <c r="B9" s="44" t="s">
        <v>20</v>
      </c>
      <c r="C9" s="1">
        <v>30</v>
      </c>
      <c r="D9" s="36">
        <v>2013</v>
      </c>
      <c r="E9" s="1" t="s">
        <v>13</v>
      </c>
      <c r="F9" s="1" t="s">
        <v>13</v>
      </c>
      <c r="G9" s="1" t="s">
        <v>13</v>
      </c>
      <c r="H9" s="1" t="s">
        <v>13</v>
      </c>
      <c r="I9" s="1" t="s">
        <v>13</v>
      </c>
      <c r="J9" s="1" t="s">
        <v>13</v>
      </c>
      <c r="K9" s="1" t="s">
        <v>13</v>
      </c>
    </row>
    <row r="10" spans="1:11">
      <c r="A10" t="str">
        <f t="shared" si="0"/>
        <v>DeWitt2008</v>
      </c>
      <c r="B10" s="44" t="s">
        <v>21</v>
      </c>
      <c r="C10" s="1">
        <v>14</v>
      </c>
      <c r="D10" s="36">
        <v>2008</v>
      </c>
      <c r="E10" s="1" t="s">
        <v>13</v>
      </c>
      <c r="F10" s="1" t="s">
        <v>11</v>
      </c>
      <c r="G10" s="1" t="s">
        <v>13</v>
      </c>
      <c r="H10" s="1" t="s">
        <v>13</v>
      </c>
      <c r="I10" s="1" t="s">
        <v>13</v>
      </c>
      <c r="J10" s="1" t="s">
        <v>13</v>
      </c>
      <c r="K10" s="1" t="s">
        <v>13</v>
      </c>
    </row>
    <row r="11" spans="1:11">
      <c r="A11" t="str">
        <f t="shared" si="0"/>
        <v>Ellerkmann et al.2010</v>
      </c>
      <c r="B11" s="44" t="s">
        <v>22</v>
      </c>
      <c r="C11" s="36">
        <v>97</v>
      </c>
      <c r="D11" s="36">
        <v>2010</v>
      </c>
      <c r="E11" s="1" t="s">
        <v>13</v>
      </c>
      <c r="F11" s="1" t="s">
        <v>11</v>
      </c>
      <c r="G11" s="1" t="s">
        <v>12</v>
      </c>
      <c r="H11" s="1" t="s">
        <v>11</v>
      </c>
      <c r="I11" s="1" t="s">
        <v>13</v>
      </c>
      <c r="J11" s="1" t="s">
        <v>11</v>
      </c>
      <c r="K11" s="1" t="s">
        <v>13</v>
      </c>
    </row>
    <row r="12" spans="1:11">
      <c r="A12" t="str">
        <f t="shared" si="0"/>
        <v>Guo et al2015</v>
      </c>
      <c r="B12" s="44" t="s">
        <v>23</v>
      </c>
      <c r="C12" s="1">
        <v>40</v>
      </c>
      <c r="D12" s="36">
        <v>2015</v>
      </c>
      <c r="E12" s="1" t="s">
        <v>13</v>
      </c>
      <c r="F12" s="1" t="s">
        <v>11</v>
      </c>
      <c r="G12" s="1" t="s">
        <v>12</v>
      </c>
      <c r="H12" s="1" t="s">
        <v>11</v>
      </c>
      <c r="I12" s="1" t="s">
        <v>13</v>
      </c>
      <c r="J12" s="1" t="s">
        <v>11</v>
      </c>
      <c r="K12" s="1" t="s">
        <v>13</v>
      </c>
    </row>
    <row r="13" spans="1:11">
      <c r="A13" t="str">
        <f t="shared" si="0"/>
        <v>Ibraheim et al.2008</v>
      </c>
      <c r="B13" s="44" t="s">
        <v>24</v>
      </c>
      <c r="C13" s="1">
        <v>15</v>
      </c>
      <c r="D13" s="36">
        <v>2008</v>
      </c>
      <c r="E13" s="1" t="s">
        <v>11</v>
      </c>
      <c r="F13" s="1" t="s">
        <v>11</v>
      </c>
      <c r="G13" s="1" t="s">
        <v>12</v>
      </c>
      <c r="H13" s="1" t="s">
        <v>11</v>
      </c>
      <c r="I13" s="1" t="s">
        <v>13</v>
      </c>
      <c r="J13" s="1" t="s">
        <v>11</v>
      </c>
      <c r="K13" s="1" t="s">
        <v>13</v>
      </c>
    </row>
    <row r="14" spans="1:11">
      <c r="A14" t="str">
        <f t="shared" si="0"/>
        <v>Kamal et al.2009</v>
      </c>
      <c r="B14" s="44" t="s">
        <v>25</v>
      </c>
      <c r="C14" s="36">
        <v>98</v>
      </c>
      <c r="D14" s="36">
        <v>2009</v>
      </c>
      <c r="E14" s="1" t="s">
        <v>11</v>
      </c>
      <c r="F14" s="1" t="s">
        <v>11</v>
      </c>
      <c r="G14" s="1" t="s">
        <v>12</v>
      </c>
      <c r="H14" s="1" t="s">
        <v>11</v>
      </c>
      <c r="I14" s="1" t="s">
        <v>13</v>
      </c>
      <c r="J14" s="1" t="s">
        <v>11</v>
      </c>
      <c r="K14" s="1" t="s">
        <v>13</v>
      </c>
    </row>
    <row r="15" spans="1:11">
      <c r="A15" t="str">
        <f t="shared" si="0"/>
        <v>Khoshrang et al.2016</v>
      </c>
      <c r="B15" s="45" t="s">
        <v>26</v>
      </c>
      <c r="C15" s="36">
        <v>106</v>
      </c>
      <c r="D15" s="42">
        <v>2016</v>
      </c>
      <c r="E15" s="35" t="s">
        <v>13</v>
      </c>
      <c r="F15" s="35" t="s">
        <v>11</v>
      </c>
      <c r="G15" s="35" t="s">
        <v>12</v>
      </c>
      <c r="H15" s="35" t="s">
        <v>13</v>
      </c>
      <c r="I15" s="35" t="s">
        <v>13</v>
      </c>
      <c r="J15" s="35" t="s">
        <v>11</v>
      </c>
      <c r="K15" s="35" t="s">
        <v>13</v>
      </c>
    </row>
    <row r="16" spans="1:11">
      <c r="A16" t="str">
        <f t="shared" si="0"/>
        <v>Kreuer et al.2003</v>
      </c>
      <c r="B16" s="10" t="s">
        <v>27</v>
      </c>
      <c r="C16" s="36">
        <v>99</v>
      </c>
      <c r="D16" s="36">
        <v>2003</v>
      </c>
      <c r="E16" s="1" t="s">
        <v>13</v>
      </c>
      <c r="F16" s="1" t="s">
        <v>11</v>
      </c>
      <c r="G16" s="1" t="s">
        <v>12</v>
      </c>
      <c r="H16" s="1" t="s">
        <v>13</v>
      </c>
      <c r="I16" s="1" t="s">
        <v>13</v>
      </c>
      <c r="J16" s="1" t="s">
        <v>11</v>
      </c>
      <c r="K16" s="1" t="s">
        <v>13</v>
      </c>
    </row>
    <row r="17" spans="1:11">
      <c r="A17" t="str">
        <f t="shared" si="0"/>
        <v>Kreuer et al.2005</v>
      </c>
      <c r="B17" s="44" t="s">
        <v>27</v>
      </c>
      <c r="C17" s="1">
        <v>7</v>
      </c>
      <c r="D17" s="36">
        <v>2005</v>
      </c>
      <c r="E17" s="1" t="s">
        <v>13</v>
      </c>
      <c r="F17" s="1" t="s">
        <v>11</v>
      </c>
      <c r="G17" s="1" t="s">
        <v>12</v>
      </c>
      <c r="H17" s="1" t="s">
        <v>13</v>
      </c>
      <c r="I17" s="1" t="s">
        <v>13</v>
      </c>
      <c r="J17" s="1" t="s">
        <v>11</v>
      </c>
      <c r="K17" s="1" t="s">
        <v>13</v>
      </c>
    </row>
    <row r="18" spans="1:11">
      <c r="A18" t="str">
        <f t="shared" si="0"/>
        <v>Kunst2020</v>
      </c>
      <c r="B18" s="85" t="s">
        <v>28</v>
      </c>
      <c r="C18" s="1">
        <v>93</v>
      </c>
      <c r="D18" s="1">
        <v>2020</v>
      </c>
      <c r="E18" s="1" t="s">
        <v>13</v>
      </c>
      <c r="F18" s="1" t="s">
        <v>13</v>
      </c>
      <c r="G18" s="1" t="s">
        <v>13</v>
      </c>
      <c r="H18" s="1" t="s">
        <v>13</v>
      </c>
      <c r="I18" s="1" t="s">
        <v>13</v>
      </c>
      <c r="J18" s="1" t="s">
        <v>13</v>
      </c>
      <c r="K18" s="1" t="s">
        <v>11</v>
      </c>
    </row>
    <row r="19" spans="1:11">
      <c r="A19" t="str">
        <f t="shared" si="0"/>
        <v>Liao et al.2011</v>
      </c>
      <c r="B19" s="44" t="s">
        <v>29</v>
      </c>
      <c r="C19" s="1">
        <v>19</v>
      </c>
      <c r="D19" s="36">
        <v>2011</v>
      </c>
      <c r="E19" s="1" t="s">
        <v>13</v>
      </c>
      <c r="F19" s="1" t="s">
        <v>11</v>
      </c>
      <c r="G19" s="1" t="s">
        <v>13</v>
      </c>
      <c r="H19" s="1" t="s">
        <v>13</v>
      </c>
      <c r="I19" s="1" t="s">
        <v>13</v>
      </c>
      <c r="J19" s="1" t="s">
        <v>13</v>
      </c>
      <c r="K19" s="1" t="s">
        <v>13</v>
      </c>
    </row>
    <row r="20" spans="1:11">
      <c r="A20" t="str">
        <f t="shared" si="0"/>
        <v>Mashour et al.2012</v>
      </c>
      <c r="B20" s="108" t="s">
        <v>30</v>
      </c>
      <c r="C20" s="1">
        <v>28</v>
      </c>
      <c r="D20" s="54">
        <v>2012</v>
      </c>
      <c r="E20" s="1" t="s">
        <v>13</v>
      </c>
      <c r="F20" s="1" t="s">
        <v>13</v>
      </c>
      <c r="G20" s="1" t="s">
        <v>13</v>
      </c>
      <c r="H20" s="1" t="s">
        <v>13</v>
      </c>
      <c r="I20" s="1" t="s">
        <v>13</v>
      </c>
      <c r="J20" s="1" t="s">
        <v>13</v>
      </c>
      <c r="K20" s="1" t="s">
        <v>13</v>
      </c>
    </row>
    <row r="21" spans="1:11">
      <c r="A21" t="str">
        <f t="shared" si="0"/>
        <v>Mayer et al.2007</v>
      </c>
      <c r="B21" s="44" t="s">
        <v>31</v>
      </c>
      <c r="C21" s="1">
        <v>13</v>
      </c>
      <c r="D21" s="36">
        <v>2007</v>
      </c>
      <c r="E21" s="1" t="s">
        <v>11</v>
      </c>
      <c r="F21" s="1" t="s">
        <v>13</v>
      </c>
      <c r="G21" s="1" t="s">
        <v>13</v>
      </c>
      <c r="H21" s="1" t="s">
        <v>13</v>
      </c>
      <c r="I21" s="1" t="s">
        <v>13</v>
      </c>
      <c r="J21" s="1" t="s">
        <v>13</v>
      </c>
      <c r="K21" s="1" t="s">
        <v>13</v>
      </c>
    </row>
    <row r="22" spans="1:11">
      <c r="A22" t="str">
        <f t="shared" si="0"/>
        <v>Messieha et al.2005</v>
      </c>
      <c r="B22" s="44" t="s">
        <v>32</v>
      </c>
      <c r="C22" s="1">
        <v>8</v>
      </c>
      <c r="D22" s="36">
        <v>2005</v>
      </c>
      <c r="E22" s="1" t="s">
        <v>11</v>
      </c>
      <c r="F22" s="1" t="s">
        <v>11</v>
      </c>
      <c r="G22" s="1" t="s">
        <v>13</v>
      </c>
      <c r="H22" s="1" t="s">
        <v>13</v>
      </c>
      <c r="I22" s="1" t="s">
        <v>13</v>
      </c>
      <c r="J22" s="1" t="s">
        <v>13</v>
      </c>
      <c r="K22" s="1" t="s">
        <v>13</v>
      </c>
    </row>
    <row r="23" spans="1:11">
      <c r="A23" t="str">
        <f t="shared" si="0"/>
        <v>Mozafari et al.2014</v>
      </c>
      <c r="B23" s="44" t="s">
        <v>33</v>
      </c>
      <c r="C23" s="36">
        <v>100</v>
      </c>
      <c r="D23" s="36">
        <v>2014</v>
      </c>
      <c r="E23" s="1" t="s">
        <v>13</v>
      </c>
      <c r="F23" s="1" t="s">
        <v>11</v>
      </c>
      <c r="G23" s="1" t="s">
        <v>12</v>
      </c>
      <c r="H23" s="1" t="s">
        <v>11</v>
      </c>
      <c r="I23" s="1" t="s">
        <v>13</v>
      </c>
      <c r="J23" s="1" t="s">
        <v>11</v>
      </c>
      <c r="K23" s="1" t="s">
        <v>13</v>
      </c>
    </row>
    <row r="24" spans="1:11">
      <c r="A24" t="str">
        <f t="shared" si="0"/>
        <v>Myles et al.2004</v>
      </c>
      <c r="B24" s="44" t="s">
        <v>34</v>
      </c>
      <c r="C24" s="1">
        <v>6</v>
      </c>
      <c r="D24" s="36">
        <v>2004</v>
      </c>
      <c r="E24" s="1" t="s">
        <v>13</v>
      </c>
      <c r="F24" s="1" t="s">
        <v>13</v>
      </c>
      <c r="G24" s="1" t="s">
        <v>13</v>
      </c>
      <c r="H24" s="1" t="s">
        <v>13</v>
      </c>
      <c r="I24" s="1" t="s">
        <v>13</v>
      </c>
      <c r="J24" s="1" t="s">
        <v>13</v>
      </c>
      <c r="K24" s="1" t="s">
        <v>13</v>
      </c>
    </row>
    <row r="25" spans="1:11">
      <c r="A25" t="str">
        <f t="shared" si="0"/>
        <v>Nelskyla et al.2001</v>
      </c>
      <c r="B25" s="45" t="s">
        <v>35</v>
      </c>
      <c r="C25" s="36">
        <v>107</v>
      </c>
      <c r="D25" s="42">
        <v>2001</v>
      </c>
      <c r="E25" s="107" t="s">
        <v>11</v>
      </c>
      <c r="F25" s="35" t="s">
        <v>11</v>
      </c>
      <c r="G25" s="35" t="s">
        <v>12</v>
      </c>
      <c r="H25" s="107" t="s">
        <v>11</v>
      </c>
      <c r="I25" s="35" t="s">
        <v>13</v>
      </c>
      <c r="J25" s="35" t="s">
        <v>11</v>
      </c>
      <c r="K25" s="35" t="s">
        <v>13</v>
      </c>
    </row>
    <row r="26" spans="1:11">
      <c r="A26" t="str">
        <f t="shared" si="0"/>
        <v>Nitzschke et al.2014</v>
      </c>
      <c r="B26" s="44" t="s">
        <v>36</v>
      </c>
      <c r="C26" s="1">
        <v>36</v>
      </c>
      <c r="D26" s="36">
        <v>2014</v>
      </c>
      <c r="E26" s="1" t="s">
        <v>11</v>
      </c>
      <c r="F26" s="1" t="s">
        <v>11</v>
      </c>
      <c r="G26" s="1" t="s">
        <v>13</v>
      </c>
      <c r="H26" s="1" t="s">
        <v>13</v>
      </c>
      <c r="I26" s="1" t="s">
        <v>13</v>
      </c>
      <c r="J26" s="1" t="s">
        <v>13</v>
      </c>
      <c r="K26" s="1" t="s">
        <v>11</v>
      </c>
    </row>
    <row r="27" spans="1:11">
      <c r="A27" t="str">
        <f t="shared" si="0"/>
        <v>Pavlin et al.2005</v>
      </c>
      <c r="B27" s="44" t="s">
        <v>37</v>
      </c>
      <c r="C27" s="1">
        <v>9</v>
      </c>
      <c r="D27" s="36">
        <v>2005</v>
      </c>
      <c r="E27" s="1" t="s">
        <v>11</v>
      </c>
      <c r="F27" s="1" t="s">
        <v>13</v>
      </c>
      <c r="G27" s="1" t="s">
        <v>13</v>
      </c>
      <c r="H27" s="1" t="s">
        <v>13</v>
      </c>
      <c r="I27" s="1" t="s">
        <v>13</v>
      </c>
      <c r="J27" s="1" t="s">
        <v>13</v>
      </c>
      <c r="K27" s="1" t="s">
        <v>13</v>
      </c>
    </row>
    <row r="28" spans="1:11">
      <c r="A28" t="str">
        <f t="shared" si="0"/>
        <v>Persec et al.2012</v>
      </c>
      <c r="B28" s="44" t="s">
        <v>38</v>
      </c>
      <c r="C28" s="1">
        <v>29</v>
      </c>
      <c r="D28" s="36">
        <v>2012</v>
      </c>
      <c r="E28" s="1" t="s">
        <v>13</v>
      </c>
      <c r="F28" s="1" t="s">
        <v>11</v>
      </c>
      <c r="G28" s="1" t="s">
        <v>13</v>
      </c>
      <c r="H28" s="1" t="s">
        <v>13</v>
      </c>
      <c r="I28" s="1" t="s">
        <v>13</v>
      </c>
      <c r="J28" s="1" t="s">
        <v>13</v>
      </c>
      <c r="K28" s="1" t="s">
        <v>13</v>
      </c>
    </row>
    <row r="29" spans="1:11">
      <c r="A29" t="str">
        <f t="shared" si="0"/>
        <v>Puri et al.2003</v>
      </c>
      <c r="B29" s="44" t="s">
        <v>39</v>
      </c>
      <c r="C29" s="1">
        <v>4</v>
      </c>
      <c r="D29" s="36">
        <v>2003</v>
      </c>
      <c r="E29" s="1" t="s">
        <v>13</v>
      </c>
      <c r="F29" s="1" t="s">
        <v>13</v>
      </c>
      <c r="G29" s="1" t="s">
        <v>13</v>
      </c>
      <c r="H29" s="1" t="s">
        <v>13</v>
      </c>
      <c r="I29" s="1" t="s">
        <v>13</v>
      </c>
      <c r="J29" s="1" t="s">
        <v>13</v>
      </c>
      <c r="K29" s="1" t="s">
        <v>13</v>
      </c>
    </row>
    <row r="30" spans="1:11">
      <c r="A30" t="str">
        <f t="shared" si="0"/>
        <v>Radtke2013</v>
      </c>
      <c r="B30" s="85" t="s">
        <v>40</v>
      </c>
      <c r="C30" s="1">
        <v>92</v>
      </c>
      <c r="D30" s="1">
        <v>2013</v>
      </c>
      <c r="E30" s="1" t="s">
        <v>13</v>
      </c>
      <c r="F30" s="43" t="s">
        <v>13</v>
      </c>
      <c r="G30" s="1" t="s">
        <v>13</v>
      </c>
      <c r="H30" s="1" t="s">
        <v>13</v>
      </c>
      <c r="I30" s="1" t="s">
        <v>13</v>
      </c>
      <c r="J30" s="1" t="s">
        <v>13</v>
      </c>
      <c r="K30" s="1" t="s">
        <v>11</v>
      </c>
    </row>
    <row r="31" spans="1:11">
      <c r="A31" t="str">
        <f t="shared" si="0"/>
        <v>Recart et al.2003</v>
      </c>
      <c r="B31" s="44" t="s">
        <v>41</v>
      </c>
      <c r="C31" s="1">
        <v>5</v>
      </c>
      <c r="D31" s="36">
        <v>2003</v>
      </c>
      <c r="E31" s="1" t="s">
        <v>11</v>
      </c>
      <c r="F31" s="1" t="s">
        <v>13</v>
      </c>
      <c r="G31" s="1" t="s">
        <v>13</v>
      </c>
      <c r="H31" s="1" t="s">
        <v>13</v>
      </c>
      <c r="I31" s="1" t="s">
        <v>13</v>
      </c>
      <c r="J31" s="1" t="s">
        <v>13</v>
      </c>
      <c r="K31" s="1" t="s">
        <v>13</v>
      </c>
    </row>
    <row r="32" spans="1:11">
      <c r="A32" t="str">
        <f t="shared" si="0"/>
        <v>Rusch et al2018</v>
      </c>
      <c r="B32" s="44" t="s">
        <v>42</v>
      </c>
      <c r="C32" s="1">
        <v>53</v>
      </c>
      <c r="D32" s="36">
        <v>2018</v>
      </c>
      <c r="E32" s="1" t="s">
        <v>13</v>
      </c>
      <c r="F32" s="1" t="s">
        <v>13</v>
      </c>
      <c r="G32" s="1" t="s">
        <v>13</v>
      </c>
      <c r="H32" s="1" t="s">
        <v>13</v>
      </c>
      <c r="I32" s="1" t="s">
        <v>13</v>
      </c>
      <c r="J32" s="1" t="s">
        <v>13</v>
      </c>
      <c r="K32" s="1" t="s">
        <v>13</v>
      </c>
    </row>
    <row r="33" spans="1:11">
      <c r="A33" t="str">
        <f t="shared" si="0"/>
        <v>Sargin et al.2015</v>
      </c>
      <c r="B33" s="44" t="s">
        <v>43</v>
      </c>
      <c r="C33" s="1">
        <v>41</v>
      </c>
      <c r="D33" s="36">
        <v>2015</v>
      </c>
      <c r="E33" s="1" t="s">
        <v>13</v>
      </c>
      <c r="F33" s="1" t="s">
        <v>11</v>
      </c>
      <c r="G33" s="1" t="s">
        <v>13</v>
      </c>
      <c r="H33" s="1" t="s">
        <v>13</v>
      </c>
      <c r="I33" s="1" t="s">
        <v>13</v>
      </c>
      <c r="J33" s="1" t="s">
        <v>13</v>
      </c>
      <c r="K33" s="1" t="s">
        <v>13</v>
      </c>
    </row>
    <row r="34" spans="1:11">
      <c r="A34" t="str">
        <f t="shared" si="0"/>
        <v>Sargin et al.2019</v>
      </c>
      <c r="B34" s="44" t="s">
        <v>43</v>
      </c>
      <c r="C34" s="1">
        <v>63</v>
      </c>
      <c r="D34" s="36">
        <v>2019</v>
      </c>
      <c r="E34" s="1" t="s">
        <v>13</v>
      </c>
      <c r="F34" s="1" t="s">
        <v>13</v>
      </c>
      <c r="G34" s="1" t="s">
        <v>13</v>
      </c>
      <c r="H34" s="1" t="s">
        <v>13</v>
      </c>
      <c r="I34" s="1" t="s">
        <v>13</v>
      </c>
      <c r="J34" s="1" t="s">
        <v>13</v>
      </c>
      <c r="K34" s="1" t="s">
        <v>13</v>
      </c>
    </row>
    <row r="35" spans="1:11">
      <c r="A35" t="str">
        <f t="shared" si="0"/>
        <v>Sudhakaran et al.2018</v>
      </c>
      <c r="B35" s="45" t="s">
        <v>44</v>
      </c>
      <c r="C35" s="36">
        <v>102</v>
      </c>
      <c r="D35" s="42">
        <v>2018</v>
      </c>
      <c r="E35" s="1" t="s">
        <v>13</v>
      </c>
      <c r="F35" s="1" t="s">
        <v>11</v>
      </c>
      <c r="G35" s="1" t="s">
        <v>12</v>
      </c>
      <c r="H35" s="75" t="s">
        <v>11</v>
      </c>
      <c r="I35" s="1" t="s">
        <v>13</v>
      </c>
      <c r="J35" s="1" t="s">
        <v>11</v>
      </c>
      <c r="K35" s="1" t="s">
        <v>13</v>
      </c>
    </row>
    <row r="36" spans="1:11">
      <c r="A36" t="str">
        <f t="shared" si="0"/>
        <v>Tong et al.1997</v>
      </c>
      <c r="B36" s="44" t="s">
        <v>45</v>
      </c>
      <c r="C36" s="1">
        <v>1</v>
      </c>
      <c r="D36" s="36">
        <v>1997</v>
      </c>
      <c r="E36" s="35" t="s">
        <v>13</v>
      </c>
      <c r="F36" s="35" t="s">
        <v>13</v>
      </c>
      <c r="G36" s="35" t="s">
        <v>12</v>
      </c>
      <c r="H36" s="35" t="s">
        <v>13</v>
      </c>
      <c r="I36" s="35" t="s">
        <v>12</v>
      </c>
      <c r="J36" s="35" t="s">
        <v>11</v>
      </c>
      <c r="K36" s="35" t="s">
        <v>13</v>
      </c>
    </row>
    <row r="37" spans="1:11">
      <c r="A37" t="str">
        <f t="shared" si="0"/>
        <v>White et al.2004</v>
      </c>
      <c r="B37" s="45" t="s">
        <v>46</v>
      </c>
      <c r="C37" s="36">
        <v>103</v>
      </c>
      <c r="D37" s="42">
        <v>2004</v>
      </c>
      <c r="E37" s="75" t="s">
        <v>11</v>
      </c>
      <c r="F37" s="1" t="s">
        <v>11</v>
      </c>
      <c r="G37" s="1" t="s">
        <v>12</v>
      </c>
      <c r="H37" s="1" t="s">
        <v>13</v>
      </c>
      <c r="I37" s="1" t="s">
        <v>13</v>
      </c>
      <c r="J37" s="1" t="s">
        <v>11</v>
      </c>
      <c r="K37" s="1" t="s">
        <v>13</v>
      </c>
    </row>
    <row r="38" spans="1:11">
      <c r="A38" t="str">
        <f t="shared" si="0"/>
        <v>Wildes2019</v>
      </c>
      <c r="B38" s="85" t="s">
        <v>47</v>
      </c>
      <c r="C38" s="1">
        <v>94</v>
      </c>
      <c r="D38" s="1">
        <v>2019</v>
      </c>
      <c r="E38" s="1" t="s">
        <v>13</v>
      </c>
      <c r="F38" s="1" t="s">
        <v>13</v>
      </c>
      <c r="G38" s="1" t="s">
        <v>13</v>
      </c>
      <c r="H38" s="1" t="s">
        <v>13</v>
      </c>
      <c r="I38" s="1" t="s">
        <v>13</v>
      </c>
      <c r="J38" s="1" t="s">
        <v>13</v>
      </c>
      <c r="K38" s="1" t="s">
        <v>11</v>
      </c>
    </row>
    <row r="39" spans="1:11">
      <c r="A39" t="str">
        <f t="shared" si="0"/>
        <v>Wong et al.2002</v>
      </c>
      <c r="B39" s="44" t="s">
        <v>48</v>
      </c>
      <c r="C39" s="1">
        <v>3</v>
      </c>
      <c r="D39" s="36">
        <v>2002</v>
      </c>
      <c r="E39" s="1" t="s">
        <v>12</v>
      </c>
      <c r="F39" s="1" t="s">
        <v>11</v>
      </c>
      <c r="G39" s="1" t="s">
        <v>12</v>
      </c>
      <c r="H39" s="1" t="s">
        <v>13</v>
      </c>
      <c r="I39" s="1" t="s">
        <v>12</v>
      </c>
      <c r="J39" s="1" t="s">
        <v>11</v>
      </c>
      <c r="K39" s="1" t="s">
        <v>13</v>
      </c>
    </row>
    <row r="40" spans="1:11">
      <c r="A40" t="str">
        <f t="shared" si="0"/>
        <v>Zhang et al.2011</v>
      </c>
      <c r="B40" s="44" t="s">
        <v>49</v>
      </c>
      <c r="C40" s="1">
        <v>20</v>
      </c>
      <c r="D40" s="36">
        <v>2011</v>
      </c>
      <c r="E40" s="1" t="s">
        <v>11</v>
      </c>
      <c r="F40" s="1" t="s">
        <v>11</v>
      </c>
      <c r="G40" s="1" t="s">
        <v>12</v>
      </c>
      <c r="H40" s="1" t="s">
        <v>11</v>
      </c>
      <c r="I40" s="1" t="s">
        <v>13</v>
      </c>
      <c r="J40" s="1" t="s">
        <v>11</v>
      </c>
      <c r="K40" s="1" t="s">
        <v>13</v>
      </c>
    </row>
    <row r="41" spans="1:11">
      <c r="A41" t="str">
        <f t="shared" si="0"/>
        <v>Zhou et al.2018</v>
      </c>
      <c r="B41" s="44" t="s">
        <v>50</v>
      </c>
      <c r="C41" s="1">
        <v>52</v>
      </c>
      <c r="D41" s="36">
        <v>2018</v>
      </c>
      <c r="E41" s="1" t="s">
        <v>13</v>
      </c>
      <c r="F41" s="1" t="s">
        <v>13</v>
      </c>
      <c r="G41" s="1" t="s">
        <v>13</v>
      </c>
      <c r="H41" s="1" t="s">
        <v>13</v>
      </c>
      <c r="I41" s="1" t="s">
        <v>13</v>
      </c>
      <c r="J41" s="1" t="s">
        <v>13</v>
      </c>
      <c r="K41" s="1" t="s">
        <v>13</v>
      </c>
    </row>
    <row r="42" spans="1:11">
      <c r="A42" t="str">
        <f t="shared" si="0"/>
        <v>Zohar et al.2006</v>
      </c>
      <c r="B42" s="44" t="s">
        <v>51</v>
      </c>
      <c r="C42" s="1">
        <v>11</v>
      </c>
      <c r="D42" s="36">
        <v>2006</v>
      </c>
      <c r="E42" s="1" t="s">
        <v>11</v>
      </c>
      <c r="F42" s="1" t="s">
        <v>11</v>
      </c>
      <c r="G42" s="1" t="s">
        <v>12</v>
      </c>
      <c r="H42" s="1" t="s">
        <v>13</v>
      </c>
      <c r="I42" s="1" t="s">
        <v>13</v>
      </c>
      <c r="J42" s="1" t="s">
        <v>11</v>
      </c>
      <c r="K42" s="1" t="s">
        <v>13</v>
      </c>
    </row>
  </sheetData>
  <sortState ref="A2:K94">
    <sortCondition ref="B2"/>
  </sortState>
  <dataValidations count="1">
    <dataValidation type="list" allowBlank="1" showInputMessage="1" showErrorMessage="1" sqref="E16:G16 H16 I16:K16 E17:G17 H17 I17:K17 E18:G18 H18 I18:J18 K18 E19:G19 H19 I19:K19 E26 F26 G26:K26 E27:K27 E20:E25 E28:E29 F20:F25 F28:F29 H2:H3 H4:H10 H11:H15 K32:K42 I2:K3 E30:K31 E2:G3 E4:G10 G28:K29 I4:K10 G20:K25 E11:G15 E32:J42 I11:K15">
      <formula1>"LOW,HIGH,UNCLEAR"</formula1>
    </dataValidation>
  </dataValidations>
  <pageMargins left="0.75" right="0.75" top="1" bottom="1" header="0.5" footer="0.5"/>
  <headerFooter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51"/>
  <sheetViews>
    <sheetView zoomScale="55" zoomScaleNormal="55" workbookViewId="0">
      <selection activeCell="D49" sqref="D49"/>
    </sheetView>
  </sheetViews>
  <sheetFormatPr defaultColWidth="8.75454545454545" defaultRowHeight="14"/>
  <cols>
    <col min="4" max="5" width="10.6272727272727" style="1" customWidth="1"/>
    <col min="6" max="6" width="10.6272727272727" customWidth="1"/>
    <col min="7" max="9" width="12.6272727272727" customWidth="1"/>
    <col min="13" max="13" width="16.6181818181818" customWidth="1"/>
  </cols>
  <sheetData>
    <row r="1" ht="15.5" spans="1:9">
      <c r="A1" s="27" t="s">
        <v>1</v>
      </c>
      <c r="B1" s="27" t="s">
        <v>0</v>
      </c>
      <c r="C1" s="27" t="s">
        <v>2</v>
      </c>
      <c r="D1" s="27" t="s">
        <v>55</v>
      </c>
      <c r="E1" s="27" t="s">
        <v>56</v>
      </c>
      <c r="F1" s="28" t="s">
        <v>58</v>
      </c>
      <c r="G1" s="27" t="s">
        <v>59</v>
      </c>
      <c r="H1" s="27" t="s">
        <v>60</v>
      </c>
      <c r="I1" s="27" t="s">
        <v>61</v>
      </c>
    </row>
    <row r="2" ht="15.5" spans="1:13">
      <c r="A2" s="27"/>
      <c r="B2" s="27"/>
      <c r="C2" s="27"/>
      <c r="D2" s="27"/>
      <c r="E2" s="27"/>
      <c r="F2" s="29"/>
      <c r="G2" s="27"/>
      <c r="H2" s="27"/>
      <c r="I2" s="27"/>
      <c r="J2" s="37" t="s">
        <v>138</v>
      </c>
      <c r="K2" s="38" t="s">
        <v>105</v>
      </c>
      <c r="L2" s="38" t="s">
        <v>106</v>
      </c>
      <c r="M2" s="39" t="s">
        <v>107</v>
      </c>
    </row>
    <row r="3" ht="14.75" spans="1:13">
      <c r="A3" s="1">
        <f>VLOOKUP(B3,文献质量评价!$B$1:$D$42,2,0)</f>
        <v>3</v>
      </c>
      <c r="B3" s="10" t="s">
        <v>48</v>
      </c>
      <c r="C3" s="36">
        <v>2002</v>
      </c>
      <c r="D3" s="1">
        <v>31</v>
      </c>
      <c r="E3" s="1">
        <v>29</v>
      </c>
      <c r="F3" s="1">
        <v>16.9</v>
      </c>
      <c r="G3" s="1">
        <v>2.2</v>
      </c>
      <c r="H3" s="1">
        <v>19.1</v>
      </c>
      <c r="I3" s="1">
        <v>2.1</v>
      </c>
      <c r="K3" t="str">
        <f>IF(F3&gt;H3,"预警","")</f>
        <v/>
      </c>
      <c r="L3" t="str">
        <f>IF(F3&gt;H3*1.1,"超10%","")</f>
        <v/>
      </c>
      <c r="M3" s="64"/>
    </row>
    <row r="4" spans="1:13">
      <c r="A4" s="1">
        <f>VLOOKUP(B4,文献质量评价!$B$1:$D$42,2,0)</f>
        <v>11</v>
      </c>
      <c r="B4" s="10" t="s">
        <v>51</v>
      </c>
      <c r="C4" s="36">
        <v>2006</v>
      </c>
      <c r="D4" s="1">
        <v>25</v>
      </c>
      <c r="E4" s="1">
        <v>25</v>
      </c>
      <c r="F4" s="1">
        <v>10.9</v>
      </c>
      <c r="G4" s="1">
        <v>2.9</v>
      </c>
      <c r="H4" s="1">
        <v>9.8</v>
      </c>
      <c r="I4" s="1">
        <v>2.3</v>
      </c>
      <c r="K4" t="str">
        <f>IF(F4&gt;H4,"预警","")</f>
        <v>预警</v>
      </c>
      <c r="L4" t="str">
        <f>IF(F4&gt;H4*1.1,"超10%","")</f>
        <v>超10%</v>
      </c>
      <c r="M4" s="49" t="s">
        <v>110</v>
      </c>
    </row>
    <row r="5" spans="1:13">
      <c r="A5" s="36">
        <v>98</v>
      </c>
      <c r="B5" s="44" t="s">
        <v>25</v>
      </c>
      <c r="C5" s="36">
        <v>2009</v>
      </c>
      <c r="D5" s="1">
        <v>28</v>
      </c>
      <c r="E5" s="1">
        <v>29</v>
      </c>
      <c r="F5" s="1">
        <v>7.4</v>
      </c>
      <c r="G5" s="1">
        <v>1.5</v>
      </c>
      <c r="H5" s="1">
        <v>11.2</v>
      </c>
      <c r="I5" s="1">
        <v>1.9</v>
      </c>
      <c r="K5" t="str">
        <f>IF(F5&gt;H5,"预警","")</f>
        <v/>
      </c>
      <c r="L5" t="str">
        <f>IF(F5&gt;H5*1.1,"超10%","")</f>
        <v/>
      </c>
      <c r="M5" s="64"/>
    </row>
    <row r="6" spans="1:13">
      <c r="A6" s="36">
        <v>107</v>
      </c>
      <c r="B6" s="45" t="s">
        <v>35</v>
      </c>
      <c r="C6" s="42">
        <v>2001</v>
      </c>
      <c r="D6" s="1">
        <v>30</v>
      </c>
      <c r="E6" s="1">
        <v>32</v>
      </c>
      <c r="F6" s="1">
        <v>6</v>
      </c>
      <c r="G6" s="1">
        <v>2</v>
      </c>
      <c r="H6" s="1">
        <v>8</v>
      </c>
      <c r="I6" s="1">
        <v>2</v>
      </c>
      <c r="M6" s="64"/>
    </row>
    <row r="7" spans="1:13">
      <c r="A7" s="36">
        <v>103</v>
      </c>
      <c r="B7" s="45" t="s">
        <v>46</v>
      </c>
      <c r="C7" s="42">
        <v>2004</v>
      </c>
      <c r="D7" s="1">
        <v>20</v>
      </c>
      <c r="E7" s="1">
        <v>20</v>
      </c>
      <c r="F7" s="1">
        <v>7</v>
      </c>
      <c r="G7" s="1">
        <v>3</v>
      </c>
      <c r="H7" s="1">
        <v>10</v>
      </c>
      <c r="I7" s="1">
        <v>4</v>
      </c>
      <c r="K7" t="str">
        <f>IF(F7&gt;H7,"预警","")</f>
        <v/>
      </c>
      <c r="L7" t="str">
        <f>IF(F7&gt;H7*1.1,"超10%","")</f>
        <v/>
      </c>
      <c r="M7" s="64"/>
    </row>
    <row r="9" spans="1:42">
      <c r="A9" s="46"/>
      <c r="B9" s="46"/>
      <c r="C9" s="46"/>
      <c r="D9" s="47" t="s">
        <v>70</v>
      </c>
      <c r="E9" s="48"/>
      <c r="F9" s="48"/>
      <c r="G9" s="48"/>
      <c r="H9" s="48"/>
      <c r="I9" s="48"/>
      <c r="J9" s="46"/>
      <c r="K9" s="46"/>
      <c r="L9" s="46"/>
      <c r="M9" s="46"/>
      <c r="N9" s="26"/>
      <c r="O9" s="46"/>
      <c r="P9" s="46"/>
      <c r="Q9" s="46"/>
      <c r="R9" s="47" t="s">
        <v>71</v>
      </c>
      <c r="S9" s="48"/>
      <c r="T9" s="48"/>
      <c r="U9" s="48"/>
      <c r="V9" s="48"/>
      <c r="W9" s="48"/>
      <c r="X9" s="46"/>
      <c r="Y9" s="46"/>
      <c r="Z9" s="46"/>
      <c r="AA9" s="46"/>
      <c r="AB9" s="46"/>
      <c r="AD9" s="51" t="s">
        <v>72</v>
      </c>
      <c r="AE9" s="51"/>
      <c r="AF9" s="51"/>
      <c r="AG9" s="51"/>
      <c r="AH9" s="51"/>
      <c r="AI9" s="51"/>
      <c r="AJ9" s="51"/>
      <c r="AK9" s="51"/>
      <c r="AL9" s="51"/>
      <c r="AM9" s="51"/>
      <c r="AN9" s="52"/>
      <c r="AO9" s="52"/>
      <c r="AP9" s="52"/>
    </row>
    <row r="10" spans="1:42">
      <c r="A10" s="46"/>
      <c r="B10" s="46"/>
      <c r="C10" s="46"/>
      <c r="D10" s="48"/>
      <c r="E10" s="48"/>
      <c r="F10" s="48"/>
      <c r="G10" s="48"/>
      <c r="H10" s="48"/>
      <c r="I10" s="48"/>
      <c r="J10" s="46"/>
      <c r="K10" s="46"/>
      <c r="L10" s="46"/>
      <c r="M10" s="46"/>
      <c r="N10" s="26"/>
      <c r="O10" s="46"/>
      <c r="P10" s="46"/>
      <c r="Q10" s="46"/>
      <c r="R10" s="48"/>
      <c r="S10" s="48"/>
      <c r="T10" s="48"/>
      <c r="U10" s="48"/>
      <c r="V10" s="48"/>
      <c r="W10" s="48"/>
      <c r="X10" s="46"/>
      <c r="Y10" s="46"/>
      <c r="Z10" s="46"/>
      <c r="AA10" s="46"/>
      <c r="AB10" s="46"/>
      <c r="AD10" s="52"/>
      <c r="AE10" s="52"/>
      <c r="AF10" s="52"/>
      <c r="AG10" s="52"/>
      <c r="AH10" s="52"/>
      <c r="AI10" s="52"/>
      <c r="AJ10" s="52"/>
      <c r="AK10" s="52"/>
      <c r="AL10" s="52"/>
      <c r="AM10" s="52"/>
      <c r="AN10" s="52"/>
      <c r="AO10" s="52"/>
      <c r="AP10" s="52"/>
    </row>
    <row r="11" spans="6:9">
      <c r="F11" s="1"/>
      <c r="G11" s="1"/>
      <c r="H11" s="1"/>
      <c r="I11" s="1"/>
    </row>
    <row r="12" spans="6:9">
      <c r="F12" s="1"/>
      <c r="G12" s="1"/>
      <c r="H12" s="1"/>
      <c r="I12" s="1"/>
    </row>
    <row r="29" spans="1:33">
      <c r="A29" s="46"/>
      <c r="B29" s="46"/>
      <c r="C29" s="46"/>
      <c r="D29" s="47" t="s">
        <v>101</v>
      </c>
      <c r="E29" s="48"/>
      <c r="F29" s="48"/>
      <c r="G29" s="48"/>
      <c r="H29" s="48"/>
      <c r="I29" s="48"/>
      <c r="J29" s="46"/>
      <c r="K29" s="46"/>
      <c r="L29" s="46"/>
      <c r="M29" s="46"/>
      <c r="N29" s="26"/>
      <c r="O29" s="26"/>
      <c r="P29" s="26"/>
      <c r="Q29" s="26"/>
      <c r="R29" s="26"/>
      <c r="S29" s="26"/>
      <c r="T29" s="26"/>
      <c r="U29" s="26"/>
      <c r="V29" s="26"/>
      <c r="W29" s="26"/>
      <c r="X29" s="26"/>
      <c r="Y29" s="26"/>
      <c r="Z29" s="26"/>
      <c r="AA29" s="26"/>
      <c r="AB29" s="26"/>
      <c r="AC29" s="26"/>
      <c r="AD29" s="26"/>
      <c r="AE29" s="26"/>
      <c r="AF29" s="26"/>
      <c r="AG29" s="26"/>
    </row>
    <row r="30" spans="1:33">
      <c r="A30" s="46"/>
      <c r="B30" s="46"/>
      <c r="C30" s="46"/>
      <c r="D30" s="48"/>
      <c r="E30" s="48"/>
      <c r="F30" s="48"/>
      <c r="G30" s="48"/>
      <c r="H30" s="48"/>
      <c r="I30" s="48"/>
      <c r="J30" s="46"/>
      <c r="K30" s="46"/>
      <c r="L30" s="46"/>
      <c r="M30" s="46"/>
      <c r="N30" s="26"/>
      <c r="O30" s="26"/>
      <c r="P30" s="26"/>
      <c r="Q30" s="26"/>
      <c r="R30" s="26"/>
      <c r="S30" s="26"/>
      <c r="T30" s="26"/>
      <c r="U30" s="26"/>
      <c r="V30" s="26"/>
      <c r="W30" s="26"/>
      <c r="X30" s="26"/>
      <c r="Y30" s="26"/>
      <c r="Z30" s="26"/>
      <c r="AA30" s="26"/>
      <c r="AB30" s="26"/>
      <c r="AC30" s="26"/>
      <c r="AD30" s="26"/>
      <c r="AE30" s="26"/>
      <c r="AF30" s="26"/>
      <c r="AG30" s="26"/>
    </row>
    <row r="49" s="59" customFormat="1" spans="1:13">
      <c r="A49" s="60"/>
      <c r="B49" s="60"/>
      <c r="C49" s="60"/>
      <c r="D49" s="61"/>
      <c r="E49" s="62"/>
      <c r="F49" s="62"/>
      <c r="G49" s="62"/>
      <c r="H49" s="62"/>
      <c r="I49" s="62"/>
      <c r="J49" s="60"/>
      <c r="K49" s="60"/>
      <c r="L49" s="60"/>
      <c r="M49" s="60"/>
    </row>
    <row r="50" s="59" customFormat="1" spans="1:13">
      <c r="A50" s="60"/>
      <c r="B50" s="60"/>
      <c r="C50" s="60"/>
      <c r="D50" s="62"/>
      <c r="E50" s="62"/>
      <c r="F50" s="62"/>
      <c r="G50" s="62"/>
      <c r="H50" s="62"/>
      <c r="I50" s="62"/>
      <c r="J50" s="60"/>
      <c r="K50" s="60"/>
      <c r="L50" s="60"/>
      <c r="M50" s="60"/>
    </row>
    <row r="51" s="59" customFormat="1" spans="4:9">
      <c r="D51" s="63"/>
      <c r="E51" s="63"/>
      <c r="F51" s="63"/>
      <c r="G51" s="63"/>
      <c r="H51" s="63"/>
      <c r="I51" s="63"/>
    </row>
  </sheetData>
  <mergeCells count="10">
    <mergeCell ref="AD9:AM9"/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101"/>
  <sheetViews>
    <sheetView zoomScale="55" zoomScaleNormal="55" topLeftCell="A13" workbookViewId="0">
      <selection activeCell="B3" sqref="B3:B17"/>
    </sheetView>
  </sheetViews>
  <sheetFormatPr defaultColWidth="8.75454545454545" defaultRowHeight="14"/>
  <cols>
    <col min="4" max="4" width="10.6272727272727" customWidth="1"/>
    <col min="5" max="6" width="10.6272727272727" style="1" customWidth="1"/>
    <col min="7" max="9" width="12.6272727272727" style="1" customWidth="1"/>
    <col min="13" max="13" width="18.3090909090909" customWidth="1"/>
    <col min="14" max="14" width="8.75454545454545" style="26"/>
  </cols>
  <sheetData>
    <row r="1" ht="15.5" spans="1:9">
      <c r="A1" s="27" t="s">
        <v>1</v>
      </c>
      <c r="B1" s="27" t="s">
        <v>0</v>
      </c>
      <c r="C1" s="27" t="s">
        <v>2</v>
      </c>
      <c r="D1" s="27" t="s">
        <v>55</v>
      </c>
      <c r="E1" s="27" t="s">
        <v>56</v>
      </c>
      <c r="F1" s="28" t="s">
        <v>58</v>
      </c>
      <c r="G1" s="27" t="s">
        <v>59</v>
      </c>
      <c r="H1" s="27" t="s">
        <v>60</v>
      </c>
      <c r="I1" s="27" t="s">
        <v>61</v>
      </c>
    </row>
    <row r="2" ht="15.5" spans="1:13">
      <c r="A2" s="27"/>
      <c r="B2" s="27"/>
      <c r="C2" s="27"/>
      <c r="D2" s="27"/>
      <c r="E2" s="27"/>
      <c r="F2" s="29"/>
      <c r="G2" s="27"/>
      <c r="H2" s="27"/>
      <c r="I2" s="27"/>
      <c r="J2" s="37" t="s">
        <v>138</v>
      </c>
      <c r="K2" s="38" t="s">
        <v>105</v>
      </c>
      <c r="L2" s="38" t="s">
        <v>106</v>
      </c>
      <c r="M2" s="39" t="s">
        <v>107</v>
      </c>
    </row>
    <row r="3" ht="14.75" spans="1:13">
      <c r="A3" s="1">
        <f>VLOOKUP(B3,文献质量评价!$B$1:$D$42,2,0)</f>
        <v>1</v>
      </c>
      <c r="B3" s="10" t="s">
        <v>45</v>
      </c>
      <c r="C3" s="36">
        <v>1997</v>
      </c>
      <c r="D3" s="1">
        <v>125</v>
      </c>
      <c r="E3" s="1">
        <v>115</v>
      </c>
      <c r="F3" s="1">
        <v>7.27</v>
      </c>
      <c r="G3" s="1">
        <v>5.61</v>
      </c>
      <c r="H3" s="1">
        <v>11.22</v>
      </c>
      <c r="I3" s="1">
        <v>14.52</v>
      </c>
      <c r="J3" t="s">
        <v>144</v>
      </c>
      <c r="K3" t="str">
        <f>IF(F3&gt;H3,"预警","")</f>
        <v/>
      </c>
      <c r="L3" t="str">
        <f>IF(F3&gt;H3*1.1,"超10%","")</f>
        <v/>
      </c>
      <c r="M3" s="49"/>
    </row>
    <row r="4" spans="1:13">
      <c r="A4" s="1">
        <f>VLOOKUP(B4,文献质量评价!$B$1:$D$42,2,0)</f>
        <v>2</v>
      </c>
      <c r="B4" s="10" t="s">
        <v>14</v>
      </c>
      <c r="C4" s="36">
        <v>2001</v>
      </c>
      <c r="D4" s="1">
        <v>28</v>
      </c>
      <c r="E4" s="1">
        <v>32</v>
      </c>
      <c r="F4" s="1">
        <v>5</v>
      </c>
      <c r="G4" s="1">
        <v>2.6</v>
      </c>
      <c r="H4" s="1">
        <v>9.3</v>
      </c>
      <c r="I4" s="1">
        <v>8.9</v>
      </c>
      <c r="K4" t="str">
        <f t="shared" ref="K4:K54" si="0">IF(F4&gt;H4,"预警","")</f>
        <v/>
      </c>
      <c r="L4" t="str">
        <f t="shared" ref="L4:L54" si="1">IF(F4&gt;H4*1.1,"超10%","")</f>
        <v/>
      </c>
      <c r="M4" s="49"/>
    </row>
    <row r="5" spans="1:13">
      <c r="A5" s="1">
        <f>VLOOKUP(B5,文献质量评价!$B$1:$D$42,2,0)</f>
        <v>2</v>
      </c>
      <c r="B5" s="10" t="s">
        <v>14</v>
      </c>
      <c r="C5" s="36">
        <v>2001</v>
      </c>
      <c r="D5" s="1">
        <v>34</v>
      </c>
      <c r="E5" s="1">
        <v>33</v>
      </c>
      <c r="F5" s="1">
        <v>6.5</v>
      </c>
      <c r="G5" s="1">
        <v>3.1</v>
      </c>
      <c r="H5" s="1">
        <v>7.6</v>
      </c>
      <c r="I5" s="1">
        <v>4.1</v>
      </c>
      <c r="K5" t="str">
        <f t="shared" si="0"/>
        <v/>
      </c>
      <c r="L5" t="str">
        <f t="shared" si="1"/>
        <v/>
      </c>
      <c r="M5" s="49"/>
    </row>
    <row r="6" spans="1:13">
      <c r="A6" s="1">
        <f>VLOOKUP(B6,文献质量评价!$B$1:$D$42,2,0)</f>
        <v>2</v>
      </c>
      <c r="B6" s="10" t="s">
        <v>14</v>
      </c>
      <c r="C6" s="36">
        <v>2001</v>
      </c>
      <c r="D6" s="1">
        <v>35</v>
      </c>
      <c r="E6" s="1">
        <v>40</v>
      </c>
      <c r="F6" s="1">
        <v>7.1</v>
      </c>
      <c r="G6" s="1">
        <v>3.7</v>
      </c>
      <c r="H6" s="1">
        <v>11.3</v>
      </c>
      <c r="I6" s="1">
        <v>5.9</v>
      </c>
      <c r="K6" t="str">
        <f t="shared" si="0"/>
        <v/>
      </c>
      <c r="L6" t="str">
        <f t="shared" si="1"/>
        <v/>
      </c>
      <c r="M6" s="49"/>
    </row>
    <row r="7" spans="1:13">
      <c r="A7" s="56">
        <f>VLOOKUP(B7,文献质量评价!$B$1:$D$42,2,0)</f>
        <v>4</v>
      </c>
      <c r="B7" s="14" t="s">
        <v>39</v>
      </c>
      <c r="C7" s="57">
        <v>2003</v>
      </c>
      <c r="D7" s="56">
        <v>16</v>
      </c>
      <c r="E7" s="56">
        <v>14</v>
      </c>
      <c r="F7" s="56">
        <v>7.2</v>
      </c>
      <c r="G7" s="56">
        <v>4.3</v>
      </c>
      <c r="H7" s="56">
        <v>6</v>
      </c>
      <c r="I7" s="56">
        <v>3.2</v>
      </c>
      <c r="J7" s="58"/>
      <c r="K7" s="58" t="str">
        <f t="shared" si="0"/>
        <v>预警</v>
      </c>
      <c r="L7" s="58" t="str">
        <f t="shared" si="1"/>
        <v>超10%</v>
      </c>
      <c r="M7" s="49" t="s">
        <v>110</v>
      </c>
    </row>
    <row r="8" spans="1:13">
      <c r="A8" s="1">
        <f>VLOOKUP(B8,文献质量评价!$B$1:$D$42,2,0)</f>
        <v>5</v>
      </c>
      <c r="B8" s="10" t="s">
        <v>41</v>
      </c>
      <c r="C8" s="36">
        <v>2003</v>
      </c>
      <c r="D8" s="1">
        <v>30</v>
      </c>
      <c r="E8" s="1">
        <v>30</v>
      </c>
      <c r="F8" s="1">
        <v>6</v>
      </c>
      <c r="G8" s="1">
        <v>4</v>
      </c>
      <c r="H8" s="1">
        <v>11</v>
      </c>
      <c r="I8" s="1">
        <v>10</v>
      </c>
      <c r="K8" t="str">
        <f t="shared" si="0"/>
        <v/>
      </c>
      <c r="L8" t="str">
        <f t="shared" si="1"/>
        <v/>
      </c>
      <c r="M8" s="49"/>
    </row>
    <row r="9" spans="1:13">
      <c r="A9" s="1">
        <f>VLOOKUP(B9,文献质量评价!$B$1:$D$42,2,0)</f>
        <v>99</v>
      </c>
      <c r="B9" s="10" t="s">
        <v>27</v>
      </c>
      <c r="C9" s="36">
        <v>2005</v>
      </c>
      <c r="D9" s="1">
        <v>40</v>
      </c>
      <c r="E9" s="1">
        <v>40</v>
      </c>
      <c r="F9" s="1">
        <v>4.4</v>
      </c>
      <c r="G9" s="1">
        <v>2.2</v>
      </c>
      <c r="H9" s="1">
        <v>5</v>
      </c>
      <c r="I9" s="1">
        <v>2.4</v>
      </c>
      <c r="K9" t="str">
        <f t="shared" si="0"/>
        <v/>
      </c>
      <c r="L9" t="str">
        <f t="shared" si="1"/>
        <v/>
      </c>
      <c r="M9" s="49"/>
    </row>
    <row r="10" spans="1:13">
      <c r="A10" s="1">
        <f>VLOOKUP(B10,文献质量评价!$B$1:$D$42,2,0)</f>
        <v>8</v>
      </c>
      <c r="B10" s="10" t="s">
        <v>32</v>
      </c>
      <c r="C10" s="36">
        <v>2005</v>
      </c>
      <c r="D10" s="1">
        <v>14</v>
      </c>
      <c r="E10" s="1">
        <v>15</v>
      </c>
      <c r="F10" s="1">
        <v>5</v>
      </c>
      <c r="G10" s="1">
        <v>2</v>
      </c>
      <c r="H10" s="1">
        <v>10</v>
      </c>
      <c r="I10" s="1">
        <v>7</v>
      </c>
      <c r="K10" t="str">
        <f t="shared" si="0"/>
        <v/>
      </c>
      <c r="L10" t="str">
        <f t="shared" si="1"/>
        <v/>
      </c>
      <c r="M10" s="49"/>
    </row>
    <row r="11" spans="1:13">
      <c r="A11" s="1">
        <f>VLOOKUP(B11,文献质量评价!$B$1:$D$42,2,0)</f>
        <v>10</v>
      </c>
      <c r="B11" s="10" t="s">
        <v>16</v>
      </c>
      <c r="C11" s="36">
        <v>2006</v>
      </c>
      <c r="D11" s="1">
        <v>23</v>
      </c>
      <c r="E11" s="1">
        <v>24</v>
      </c>
      <c r="F11" s="1">
        <v>4.3</v>
      </c>
      <c r="G11" s="1">
        <v>2.2</v>
      </c>
      <c r="H11" s="1">
        <v>8.1</v>
      </c>
      <c r="I11" s="1">
        <v>4</v>
      </c>
      <c r="K11" t="str">
        <f t="shared" si="0"/>
        <v/>
      </c>
      <c r="L11" t="str">
        <f t="shared" si="1"/>
        <v/>
      </c>
      <c r="M11" s="49"/>
    </row>
    <row r="12" spans="1:13">
      <c r="A12" s="1">
        <f>VLOOKUP(B12,文献质量评价!$B$1:$D$42,2,0)</f>
        <v>13</v>
      </c>
      <c r="B12" s="10" t="s">
        <v>31</v>
      </c>
      <c r="C12" s="36">
        <v>2007</v>
      </c>
      <c r="D12" s="1">
        <v>22</v>
      </c>
      <c r="E12" s="1">
        <v>22</v>
      </c>
      <c r="F12" s="1">
        <v>7.6</v>
      </c>
      <c r="G12" s="1">
        <v>4.3</v>
      </c>
      <c r="H12" s="1">
        <v>15.4</v>
      </c>
      <c r="I12" s="1">
        <v>11</v>
      </c>
      <c r="K12" t="str">
        <f t="shared" si="0"/>
        <v/>
      </c>
      <c r="L12" t="str">
        <f t="shared" si="1"/>
        <v/>
      </c>
      <c r="M12" s="49"/>
    </row>
    <row r="13" spans="1:13">
      <c r="A13" s="1">
        <f>VLOOKUP(B13,文献质量评价!$B$1:$D$42,2,0)</f>
        <v>15</v>
      </c>
      <c r="B13" s="10" t="s">
        <v>24</v>
      </c>
      <c r="C13" s="36">
        <v>2008</v>
      </c>
      <c r="D13" s="1">
        <v>15</v>
      </c>
      <c r="E13" s="1">
        <v>15</v>
      </c>
      <c r="F13" s="1">
        <v>9.26</v>
      </c>
      <c r="G13" s="1">
        <v>2.01</v>
      </c>
      <c r="H13" s="1">
        <v>11.8</v>
      </c>
      <c r="I13" s="1">
        <v>2.9</v>
      </c>
      <c r="K13" t="str">
        <f t="shared" si="0"/>
        <v/>
      </c>
      <c r="L13" t="str">
        <f t="shared" si="1"/>
        <v/>
      </c>
      <c r="M13" s="49"/>
    </row>
    <row r="14" spans="1:13">
      <c r="A14" s="1">
        <f>VLOOKUP(B14,文献质量评价!$B$1:$D$42,2,0)</f>
        <v>29</v>
      </c>
      <c r="B14" s="10" t="s">
        <v>38</v>
      </c>
      <c r="C14" s="36">
        <v>2012</v>
      </c>
      <c r="D14" s="1">
        <v>20</v>
      </c>
      <c r="E14" s="1">
        <v>20</v>
      </c>
      <c r="F14" s="1">
        <v>26.71</v>
      </c>
      <c r="G14" s="1">
        <v>24.89</v>
      </c>
      <c r="H14" s="1">
        <v>100.26</v>
      </c>
      <c r="I14" s="1">
        <v>80.29</v>
      </c>
      <c r="K14" t="str">
        <f t="shared" si="0"/>
        <v/>
      </c>
      <c r="L14" t="str">
        <f t="shared" si="1"/>
        <v/>
      </c>
      <c r="M14" s="49"/>
    </row>
    <row r="15" spans="1:13">
      <c r="A15" s="1">
        <f>VLOOKUP(B15,文献质量评价!$B$1:$D$42,2,0)</f>
        <v>41</v>
      </c>
      <c r="B15" s="10" t="s">
        <v>43</v>
      </c>
      <c r="C15" s="36">
        <v>2015</v>
      </c>
      <c r="D15" s="1">
        <v>20</v>
      </c>
      <c r="E15" s="1">
        <v>20</v>
      </c>
      <c r="F15" s="1">
        <v>7.13</v>
      </c>
      <c r="G15" s="1">
        <v>2.44</v>
      </c>
      <c r="H15" s="1">
        <v>10.26</v>
      </c>
      <c r="I15" s="1">
        <v>2.14</v>
      </c>
      <c r="K15" t="str">
        <f t="shared" si="0"/>
        <v/>
      </c>
      <c r="L15" t="str">
        <f t="shared" si="1"/>
        <v/>
      </c>
      <c r="M15" s="49"/>
    </row>
    <row r="16" spans="1:13">
      <c r="A16" s="1">
        <f>VLOOKUP(B16,文献质量评价!$B$1:$D$42,2,0)</f>
        <v>103</v>
      </c>
      <c r="B16" s="45" t="s">
        <v>46</v>
      </c>
      <c r="C16" s="42">
        <v>2004</v>
      </c>
      <c r="D16" s="1">
        <v>20</v>
      </c>
      <c r="E16" s="1">
        <v>20</v>
      </c>
      <c r="F16" s="1">
        <v>6</v>
      </c>
      <c r="G16" s="1">
        <v>3</v>
      </c>
      <c r="H16" s="1">
        <v>9</v>
      </c>
      <c r="I16" s="1">
        <v>4</v>
      </c>
      <c r="K16" t="str">
        <f t="shared" si="0"/>
        <v/>
      </c>
      <c r="L16" t="str">
        <f t="shared" si="1"/>
        <v/>
      </c>
      <c r="M16" s="49"/>
    </row>
    <row r="17" spans="1:13">
      <c r="A17" s="1">
        <f>VLOOKUP(B17,文献质量评价!$B$1:$D$42,2,0)</f>
        <v>107</v>
      </c>
      <c r="B17" s="45" t="s">
        <v>35</v>
      </c>
      <c r="C17" s="42">
        <v>2001</v>
      </c>
      <c r="D17" s="1">
        <v>30</v>
      </c>
      <c r="E17" s="1">
        <v>32</v>
      </c>
      <c r="F17" s="1">
        <v>2</v>
      </c>
      <c r="G17" s="1">
        <v>2</v>
      </c>
      <c r="H17" s="1">
        <v>3</v>
      </c>
      <c r="I17" s="1">
        <v>2</v>
      </c>
      <c r="K17" t="str">
        <f t="shared" si="0"/>
        <v/>
      </c>
      <c r="L17" t="str">
        <f t="shared" si="1"/>
        <v/>
      </c>
      <c r="M17" s="49"/>
    </row>
    <row r="18" spans="4:4">
      <c r="D18" s="1"/>
    </row>
    <row r="19" spans="1:42">
      <c r="A19" s="46"/>
      <c r="B19" s="46"/>
      <c r="C19" s="46"/>
      <c r="D19" s="47" t="s">
        <v>70</v>
      </c>
      <c r="E19" s="48"/>
      <c r="F19" s="48"/>
      <c r="G19" s="48"/>
      <c r="H19" s="48"/>
      <c r="I19" s="48"/>
      <c r="J19" s="46"/>
      <c r="K19" s="46"/>
      <c r="L19" s="46"/>
      <c r="M19" s="46"/>
      <c r="O19" s="46"/>
      <c r="P19" s="46"/>
      <c r="Q19" s="46"/>
      <c r="R19" s="47" t="s">
        <v>71</v>
      </c>
      <c r="S19" s="48"/>
      <c r="T19" s="48"/>
      <c r="U19" s="48"/>
      <c r="V19" s="48"/>
      <c r="W19" s="48"/>
      <c r="X19" s="46"/>
      <c r="Y19" s="46"/>
      <c r="Z19" s="46"/>
      <c r="AA19" s="46"/>
      <c r="AB19" s="46"/>
      <c r="AD19" s="51" t="s">
        <v>72</v>
      </c>
      <c r="AE19" s="51"/>
      <c r="AF19" s="51"/>
      <c r="AG19" s="51"/>
      <c r="AH19" s="51"/>
      <c r="AI19" s="51"/>
      <c r="AJ19" s="51"/>
      <c r="AK19" s="51"/>
      <c r="AL19" s="51"/>
      <c r="AM19" s="51"/>
      <c r="AN19" s="52"/>
      <c r="AO19" s="52"/>
      <c r="AP19" s="52"/>
    </row>
    <row r="20" spans="1:42">
      <c r="A20" s="46"/>
      <c r="B20" s="46"/>
      <c r="C20" s="46"/>
      <c r="D20" s="48"/>
      <c r="E20" s="48"/>
      <c r="F20" s="48"/>
      <c r="G20" s="48"/>
      <c r="H20" s="48"/>
      <c r="I20" s="48"/>
      <c r="J20" s="46"/>
      <c r="K20" s="46"/>
      <c r="L20" s="46"/>
      <c r="M20" s="46"/>
      <c r="O20" s="46"/>
      <c r="P20" s="46"/>
      <c r="Q20" s="46"/>
      <c r="R20" s="48"/>
      <c r="S20" s="48"/>
      <c r="T20" s="48"/>
      <c r="U20" s="48"/>
      <c r="V20" s="48"/>
      <c r="W20" s="48"/>
      <c r="X20" s="46"/>
      <c r="Y20" s="46"/>
      <c r="Z20" s="46"/>
      <c r="AA20" s="46"/>
      <c r="AB20" s="46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4:4">
      <c r="D21" s="1"/>
    </row>
    <row r="22" spans="4:4">
      <c r="D22" s="1"/>
    </row>
    <row r="23" spans="4:4">
      <c r="D23" s="1"/>
    </row>
    <row r="24" spans="4:4">
      <c r="D24" s="1"/>
    </row>
    <row r="42" spans="15:28">
      <c r="O42" s="26"/>
      <c r="P42" s="26"/>
      <c r="Q42" s="26"/>
      <c r="R42" s="34"/>
      <c r="S42" s="35"/>
      <c r="T42" s="35"/>
      <c r="U42" s="35"/>
      <c r="V42" s="35"/>
      <c r="W42" s="35"/>
      <c r="X42" s="26"/>
      <c r="Y42" s="26"/>
      <c r="Z42" s="26"/>
      <c r="AA42" s="26"/>
      <c r="AB42" s="26"/>
    </row>
    <row r="43" spans="15:28">
      <c r="O43" s="26"/>
      <c r="P43" s="26"/>
      <c r="Q43" s="26"/>
      <c r="R43" s="35"/>
      <c r="S43" s="35"/>
      <c r="T43" s="35"/>
      <c r="U43" s="35"/>
      <c r="V43" s="35"/>
      <c r="W43" s="35"/>
      <c r="X43" s="26"/>
      <c r="Y43" s="26"/>
      <c r="Z43" s="26"/>
      <c r="AA43" s="26"/>
      <c r="AB43" s="26"/>
    </row>
    <row r="44" spans="15:28">
      <c r="O44" s="26"/>
      <c r="P44" s="26"/>
      <c r="Q44" s="26"/>
      <c r="R44" s="26"/>
      <c r="S44" s="26"/>
      <c r="T44" s="26"/>
      <c r="U44" s="26"/>
      <c r="V44" s="26"/>
      <c r="W44" s="26"/>
      <c r="X44" s="26"/>
      <c r="Y44" s="26"/>
      <c r="Z44" s="26"/>
      <c r="AA44" s="26"/>
      <c r="AB44" s="26"/>
    </row>
    <row r="45" spans="15:28">
      <c r="O45" s="26"/>
      <c r="P45" s="26"/>
      <c r="Q45" s="26"/>
      <c r="R45" s="26"/>
      <c r="S45" s="26"/>
      <c r="T45" s="26"/>
      <c r="U45" s="26"/>
      <c r="V45" s="26"/>
      <c r="W45" s="26"/>
      <c r="X45" s="26"/>
      <c r="Y45" s="26"/>
      <c r="Z45" s="26"/>
      <c r="AA45" s="26"/>
      <c r="AB45" s="26"/>
    </row>
    <row r="46" spans="15:28">
      <c r="O46" s="26"/>
      <c r="P46" s="26"/>
      <c r="Q46" s="26"/>
      <c r="R46" s="26"/>
      <c r="S46" s="26"/>
      <c r="T46" s="26"/>
      <c r="U46" s="26"/>
      <c r="V46" s="26"/>
      <c r="W46" s="26"/>
      <c r="X46" s="26"/>
      <c r="Y46" s="26"/>
      <c r="Z46" s="26"/>
      <c r="AA46" s="26"/>
      <c r="AB46" s="26"/>
    </row>
    <row r="47" spans="15:28">
      <c r="O47" s="26"/>
      <c r="P47" s="26"/>
      <c r="Q47" s="26"/>
      <c r="R47" s="26"/>
      <c r="S47" s="26"/>
      <c r="T47" s="26"/>
      <c r="U47" s="26"/>
      <c r="V47" s="26"/>
      <c r="W47" s="26"/>
      <c r="X47" s="26"/>
      <c r="Y47" s="26"/>
      <c r="Z47" s="26"/>
      <c r="AA47" s="26"/>
      <c r="AB47" s="26"/>
    </row>
    <row r="48" spans="15:28">
      <c r="O48" s="26"/>
      <c r="P48" s="26"/>
      <c r="Q48" s="26"/>
      <c r="R48" s="26"/>
      <c r="S48" s="26"/>
      <c r="T48" s="26"/>
      <c r="U48" s="26"/>
      <c r="V48" s="26"/>
      <c r="W48" s="26"/>
      <c r="X48" s="26"/>
      <c r="Y48" s="26"/>
      <c r="Z48" s="26"/>
      <c r="AA48" s="26"/>
      <c r="AB48" s="26"/>
    </row>
    <row r="49" spans="15:28">
      <c r="O49" s="26"/>
      <c r="P49" s="26"/>
      <c r="Q49" s="26"/>
      <c r="R49" s="26"/>
      <c r="S49" s="26"/>
      <c r="T49" s="26"/>
      <c r="U49" s="26"/>
      <c r="V49" s="26"/>
      <c r="W49" s="26"/>
      <c r="X49" s="26"/>
      <c r="Y49" s="26"/>
      <c r="Z49" s="26"/>
      <c r="AA49" s="26"/>
      <c r="AB49" s="26"/>
    </row>
    <row r="50" spans="15:28">
      <c r="O50" s="26"/>
      <c r="P50" s="26"/>
      <c r="Q50" s="26"/>
      <c r="R50" s="26"/>
      <c r="S50" s="26"/>
      <c r="T50" s="26"/>
      <c r="U50" s="26"/>
      <c r="V50" s="26"/>
      <c r="W50" s="26"/>
      <c r="X50" s="26"/>
      <c r="Y50" s="26"/>
      <c r="Z50" s="26"/>
      <c r="AA50" s="26"/>
      <c r="AB50" s="26"/>
    </row>
    <row r="51" spans="15:28">
      <c r="O51" s="26"/>
      <c r="P51" s="26"/>
      <c r="Q51" s="26"/>
      <c r="R51" s="26"/>
      <c r="S51" s="26"/>
      <c r="T51" s="26"/>
      <c r="U51" s="26"/>
      <c r="V51" s="26"/>
      <c r="W51" s="26"/>
      <c r="X51" s="26"/>
      <c r="Y51" s="26"/>
      <c r="Z51" s="26"/>
      <c r="AA51" s="26"/>
      <c r="AB51" s="26"/>
    </row>
    <row r="52" spans="15:28">
      <c r="O52" s="26"/>
      <c r="P52" s="26"/>
      <c r="Q52" s="26"/>
      <c r="R52" s="26"/>
      <c r="S52" s="26"/>
      <c r="T52" s="26"/>
      <c r="U52" s="26"/>
      <c r="V52" s="26"/>
      <c r="W52" s="26"/>
      <c r="X52" s="26"/>
      <c r="Y52" s="26"/>
      <c r="Z52" s="26"/>
      <c r="AA52" s="26"/>
      <c r="AB52" s="26"/>
    </row>
    <row r="71" spans="1:33">
      <c r="A71" s="46"/>
      <c r="B71" s="46"/>
      <c r="C71" s="46"/>
      <c r="D71" s="47" t="s">
        <v>101</v>
      </c>
      <c r="E71" s="48"/>
      <c r="F71" s="48"/>
      <c r="G71" s="48"/>
      <c r="H71" s="48"/>
      <c r="I71" s="48"/>
      <c r="J71" s="46"/>
      <c r="K71" s="46"/>
      <c r="L71" s="46"/>
      <c r="M71" s="46"/>
      <c r="O71" s="26"/>
      <c r="P71" s="26"/>
      <c r="Q71" s="26"/>
      <c r="R71" s="26"/>
      <c r="S71" s="26"/>
      <c r="T71" s="26"/>
      <c r="U71" s="26"/>
      <c r="V71" s="26"/>
      <c r="W71" s="26"/>
      <c r="X71" s="26"/>
      <c r="Y71" s="26"/>
      <c r="Z71" s="26"/>
      <c r="AA71" s="26"/>
      <c r="AB71" s="26"/>
      <c r="AC71" s="26"/>
      <c r="AD71" s="26"/>
      <c r="AE71" s="26"/>
      <c r="AF71" s="26"/>
      <c r="AG71" s="26"/>
    </row>
    <row r="72" spans="1:33">
      <c r="A72" s="46"/>
      <c r="B72" s="46"/>
      <c r="C72" s="46"/>
      <c r="D72" s="48"/>
      <c r="E72" s="48"/>
      <c r="F72" s="48"/>
      <c r="G72" s="48"/>
      <c r="H72" s="48"/>
      <c r="I72" s="48"/>
      <c r="J72" s="46"/>
      <c r="K72" s="46"/>
      <c r="L72" s="46"/>
      <c r="M72" s="46"/>
      <c r="O72" s="26"/>
      <c r="P72" s="26"/>
      <c r="Q72" s="26"/>
      <c r="R72" s="26"/>
      <c r="S72" s="26"/>
      <c r="T72" s="26"/>
      <c r="U72" s="26"/>
      <c r="V72" s="26"/>
      <c r="W72" s="26"/>
      <c r="X72" s="26"/>
      <c r="Y72" s="26"/>
      <c r="Z72" s="26"/>
      <c r="AA72" s="26"/>
      <c r="AB72" s="26"/>
      <c r="AC72" s="26"/>
      <c r="AD72" s="26"/>
      <c r="AE72" s="26"/>
      <c r="AF72" s="26"/>
      <c r="AG72" s="26"/>
    </row>
    <row r="73" spans="15:33">
      <c r="O73" s="26"/>
      <c r="P73" s="26"/>
      <c r="Q73" s="26"/>
      <c r="R73" s="26"/>
      <c r="S73" s="26"/>
      <c r="T73" s="26"/>
      <c r="U73" s="26"/>
      <c r="V73" s="26"/>
      <c r="W73" s="26"/>
      <c r="X73" s="26"/>
      <c r="Y73" s="26"/>
      <c r="Z73" s="26"/>
      <c r="AA73" s="26"/>
      <c r="AB73" s="26"/>
      <c r="AC73" s="26"/>
      <c r="AD73" s="26"/>
      <c r="AE73" s="26"/>
      <c r="AF73" s="26"/>
      <c r="AG73" s="26"/>
    </row>
    <row r="100" spans="1:13">
      <c r="A100" s="46"/>
      <c r="B100" s="46"/>
      <c r="C100" s="46"/>
      <c r="D100" s="47" t="s">
        <v>102</v>
      </c>
      <c r="E100" s="48"/>
      <c r="F100" s="48"/>
      <c r="G100" s="48"/>
      <c r="H100" s="48"/>
      <c r="I100" s="48"/>
      <c r="J100" s="46"/>
      <c r="K100" s="46"/>
      <c r="L100" s="46"/>
      <c r="M100" s="46"/>
    </row>
    <row r="101" spans="1:13">
      <c r="A101" s="46"/>
      <c r="B101" s="46"/>
      <c r="C101" s="46"/>
      <c r="D101" s="48"/>
      <c r="E101" s="48"/>
      <c r="F101" s="48"/>
      <c r="G101" s="48"/>
      <c r="H101" s="48"/>
      <c r="I101" s="48"/>
      <c r="J101" s="46"/>
      <c r="K101" s="46"/>
      <c r="L101" s="46"/>
      <c r="M101" s="46"/>
    </row>
  </sheetData>
  <mergeCells count="10">
    <mergeCell ref="AD19:AM19"/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85"/>
  <sheetViews>
    <sheetView zoomScale="55" zoomScaleNormal="55" workbookViewId="0">
      <selection activeCell="B3" sqref="B3:B18"/>
    </sheetView>
  </sheetViews>
  <sheetFormatPr defaultColWidth="8.75454545454545" defaultRowHeight="14"/>
  <cols>
    <col min="3" max="3" width="14"/>
    <col min="4" max="5" width="10.6272727272727" customWidth="1"/>
    <col min="6" max="6" width="10.6272727272727" style="1" customWidth="1"/>
    <col min="7" max="9" width="12.6272727272727" style="1" customWidth="1"/>
    <col min="13" max="13" width="14.9272727272727" customWidth="1"/>
  </cols>
  <sheetData>
    <row r="1" ht="15.5" spans="1:9">
      <c r="A1" s="27" t="s">
        <v>1</v>
      </c>
      <c r="B1" s="27" t="s">
        <v>0</v>
      </c>
      <c r="C1" s="27" t="s">
        <v>2</v>
      </c>
      <c r="D1" s="27" t="s">
        <v>55</v>
      </c>
      <c r="E1" s="27" t="s">
        <v>56</v>
      </c>
      <c r="F1" s="28" t="s">
        <v>58</v>
      </c>
      <c r="G1" s="27" t="s">
        <v>59</v>
      </c>
      <c r="H1" s="27" t="s">
        <v>60</v>
      </c>
      <c r="I1" s="27" t="s">
        <v>61</v>
      </c>
    </row>
    <row r="2" ht="15.5" spans="1:13">
      <c r="A2" s="27"/>
      <c r="B2" s="27"/>
      <c r="C2" s="27"/>
      <c r="D2" s="27"/>
      <c r="E2" s="27"/>
      <c r="F2" s="29"/>
      <c r="G2" s="27"/>
      <c r="H2" s="27"/>
      <c r="I2" s="27"/>
      <c r="J2" s="37" t="s">
        <v>138</v>
      </c>
      <c r="K2" s="38" t="s">
        <v>105</v>
      </c>
      <c r="L2" s="38" t="s">
        <v>106</v>
      </c>
      <c r="M2" s="39" t="s">
        <v>107</v>
      </c>
    </row>
    <row r="3" ht="14.75" spans="1:13">
      <c r="A3" s="1">
        <f>VLOOKUP(B3,文献质量评价!$B$1:$D$42,2,0)</f>
        <v>2</v>
      </c>
      <c r="B3" s="10" t="s">
        <v>14</v>
      </c>
      <c r="C3" s="36">
        <v>2001</v>
      </c>
      <c r="D3" s="1">
        <v>28</v>
      </c>
      <c r="E3" s="1">
        <v>32</v>
      </c>
      <c r="F3" s="1">
        <v>18.3</v>
      </c>
      <c r="G3" s="1">
        <v>8.2</v>
      </c>
      <c r="H3" s="1">
        <v>25.8</v>
      </c>
      <c r="I3" s="1">
        <v>19.7</v>
      </c>
      <c r="K3" t="str">
        <f>IF(F3&gt;H3,"预警","")</f>
        <v/>
      </c>
      <c r="L3" t="str">
        <f t="shared" ref="L3:L9" si="0">IF(F3&gt;H3*1.1,"超10%","")</f>
        <v/>
      </c>
      <c r="M3" s="49"/>
    </row>
    <row r="4" spans="1:13">
      <c r="A4" s="1">
        <f>VLOOKUP(B4,文献质量评价!$B$1:$D$42,2,0)</f>
        <v>2</v>
      </c>
      <c r="B4" s="10" t="s">
        <v>14</v>
      </c>
      <c r="C4" s="36">
        <v>2001</v>
      </c>
      <c r="D4" s="1">
        <v>34</v>
      </c>
      <c r="E4" s="1">
        <v>33</v>
      </c>
      <c r="F4" s="1">
        <v>20.3</v>
      </c>
      <c r="G4" s="1">
        <v>8.8</v>
      </c>
      <c r="H4" s="1">
        <v>21.1</v>
      </c>
      <c r="I4" s="1">
        <v>9.7</v>
      </c>
      <c r="K4" t="str">
        <f t="shared" ref="K4:K29" si="1">IF(F4&gt;H4,"预警","")</f>
        <v/>
      </c>
      <c r="L4" t="str">
        <f t="shared" si="0"/>
        <v/>
      </c>
      <c r="M4" s="49"/>
    </row>
    <row r="5" spans="1:13">
      <c r="A5" s="1">
        <f>VLOOKUP(B5,文献质量评价!$B$1:$D$42,2,0)</f>
        <v>2</v>
      </c>
      <c r="B5" s="10" t="s">
        <v>14</v>
      </c>
      <c r="C5" s="36">
        <v>2001</v>
      </c>
      <c r="D5" s="1">
        <v>35</v>
      </c>
      <c r="E5" s="1">
        <v>40</v>
      </c>
      <c r="F5" s="53">
        <v>20</v>
      </c>
      <c r="G5" s="1">
        <v>7.9</v>
      </c>
      <c r="H5" s="1">
        <v>26.7</v>
      </c>
      <c r="I5" s="1">
        <v>11.2</v>
      </c>
      <c r="K5" t="str">
        <f t="shared" si="1"/>
        <v/>
      </c>
      <c r="L5" t="str">
        <f t="shared" si="0"/>
        <v/>
      </c>
      <c r="M5" s="49"/>
    </row>
    <row r="6" spans="1:13">
      <c r="A6" s="1">
        <f>VLOOKUP(B6,文献质量评价!$B$1:$D$42,2,0)</f>
        <v>3</v>
      </c>
      <c r="B6" s="10" t="s">
        <v>48</v>
      </c>
      <c r="C6" s="36">
        <v>2002</v>
      </c>
      <c r="D6" s="1">
        <v>31</v>
      </c>
      <c r="E6" s="1">
        <v>29</v>
      </c>
      <c r="F6" s="1">
        <v>111</v>
      </c>
      <c r="G6" s="1">
        <v>30</v>
      </c>
      <c r="H6" s="1">
        <v>123</v>
      </c>
      <c r="I6" s="1">
        <v>48</v>
      </c>
      <c r="K6" t="str">
        <f t="shared" si="1"/>
        <v/>
      </c>
      <c r="L6" t="str">
        <f t="shared" si="0"/>
        <v/>
      </c>
      <c r="M6" s="49"/>
    </row>
    <row r="7" spans="1:13">
      <c r="A7" s="1">
        <f>VLOOKUP(B7,文献质量评价!$B$1:$D$42,2,0)</f>
        <v>5</v>
      </c>
      <c r="B7" s="10" t="s">
        <v>41</v>
      </c>
      <c r="C7" s="36">
        <v>2003</v>
      </c>
      <c r="D7" s="1">
        <v>30</v>
      </c>
      <c r="E7" s="1">
        <v>30</v>
      </c>
      <c r="F7" s="1">
        <v>80</v>
      </c>
      <c r="G7" s="1">
        <v>47</v>
      </c>
      <c r="H7" s="1">
        <v>108</v>
      </c>
      <c r="I7" s="1">
        <v>58</v>
      </c>
      <c r="K7" t="str">
        <f t="shared" si="1"/>
        <v/>
      </c>
      <c r="L7" t="str">
        <f t="shared" si="0"/>
        <v/>
      </c>
      <c r="M7" s="49"/>
    </row>
    <row r="8" spans="1:13">
      <c r="A8" s="1">
        <f>VLOOKUP(B8,文献质量评价!$B$1:$D$42,2,0)</f>
        <v>6</v>
      </c>
      <c r="B8" s="10" t="s">
        <v>34</v>
      </c>
      <c r="C8" s="36">
        <v>2004</v>
      </c>
      <c r="D8" s="1">
        <v>1238</v>
      </c>
      <c r="E8" s="1">
        <v>1225</v>
      </c>
      <c r="F8" s="1">
        <v>66.15</v>
      </c>
      <c r="G8" s="1">
        <v>40.82</v>
      </c>
      <c r="H8" s="1">
        <v>68.8</v>
      </c>
      <c r="I8" s="1">
        <v>44.5</v>
      </c>
      <c r="K8" t="str">
        <f t="shared" si="1"/>
        <v/>
      </c>
      <c r="L8" t="str">
        <f t="shared" si="0"/>
        <v/>
      </c>
      <c r="M8" s="49"/>
    </row>
    <row r="9" spans="1:13">
      <c r="A9" s="1">
        <f>VLOOKUP(B9,文献质量评价!$B$1:$D$42,2,0)</f>
        <v>8</v>
      </c>
      <c r="B9" s="10" t="s">
        <v>32</v>
      </c>
      <c r="C9" s="36">
        <v>2005</v>
      </c>
      <c r="D9" s="1">
        <v>14</v>
      </c>
      <c r="E9" s="1">
        <v>15</v>
      </c>
      <c r="F9" s="1">
        <v>47</v>
      </c>
      <c r="G9" s="1">
        <v>17</v>
      </c>
      <c r="H9" s="1">
        <v>63</v>
      </c>
      <c r="I9" s="1">
        <v>17</v>
      </c>
      <c r="K9" t="str">
        <f t="shared" si="1"/>
        <v/>
      </c>
      <c r="L9" t="str">
        <f t="shared" si="0"/>
        <v/>
      </c>
      <c r="M9" s="49"/>
    </row>
    <row r="10" spans="1:13">
      <c r="A10" s="1">
        <f>VLOOKUP(B10,文献质量评价!$B$1:$D$42,2,0)</f>
        <v>9</v>
      </c>
      <c r="B10" s="10" t="s">
        <v>37</v>
      </c>
      <c r="C10" s="36">
        <v>2005</v>
      </c>
      <c r="D10" s="1">
        <v>831</v>
      </c>
      <c r="E10" s="1">
        <v>749</v>
      </c>
      <c r="F10" s="1">
        <v>93</v>
      </c>
      <c r="G10" s="1">
        <v>1.7</v>
      </c>
      <c r="H10" s="1">
        <v>92</v>
      </c>
      <c r="I10" s="1">
        <v>1.4</v>
      </c>
      <c r="K10" t="str">
        <f t="shared" si="1"/>
        <v>预警</v>
      </c>
      <c r="M10" s="49" t="s">
        <v>110</v>
      </c>
    </row>
    <row r="11" spans="1:13">
      <c r="A11" s="1">
        <f>VLOOKUP(B11,文献质量评价!$B$1:$D$42,2,0)</f>
        <v>10</v>
      </c>
      <c r="B11" s="10" t="s">
        <v>16</v>
      </c>
      <c r="C11" s="36">
        <v>2006</v>
      </c>
      <c r="D11" s="1">
        <v>23</v>
      </c>
      <c r="E11" s="1">
        <v>24</v>
      </c>
      <c r="F11" s="1">
        <v>26</v>
      </c>
      <c r="G11" s="1">
        <v>11</v>
      </c>
      <c r="H11" s="1">
        <v>29</v>
      </c>
      <c r="I11" s="1">
        <v>16</v>
      </c>
      <c r="K11" t="str">
        <f t="shared" si="1"/>
        <v/>
      </c>
      <c r="M11" s="49" t="str">
        <f>IF(F11&gt;H11*1.1,"超10%","")</f>
        <v/>
      </c>
    </row>
    <row r="12" spans="1:13">
      <c r="A12" s="1">
        <f>VLOOKUP(B12,文献质量评价!$B$1:$D$42,2,0)</f>
        <v>11</v>
      </c>
      <c r="B12" s="10" t="s">
        <v>51</v>
      </c>
      <c r="C12" s="36">
        <v>2006</v>
      </c>
      <c r="D12" s="1">
        <v>25</v>
      </c>
      <c r="E12" s="1">
        <v>25</v>
      </c>
      <c r="F12" s="1">
        <v>37</v>
      </c>
      <c r="G12" s="1">
        <v>18</v>
      </c>
      <c r="H12" s="1">
        <v>35</v>
      </c>
      <c r="I12" s="1">
        <v>22</v>
      </c>
      <c r="K12" t="str">
        <f t="shared" si="1"/>
        <v>预警</v>
      </c>
      <c r="M12" s="49" t="s">
        <v>110</v>
      </c>
    </row>
    <row r="13" spans="1:13">
      <c r="A13" s="1">
        <f>VLOOKUP(B13,文献质量评价!$B$1:$D$42,2,0)</f>
        <v>13</v>
      </c>
      <c r="B13" s="10" t="s">
        <v>31</v>
      </c>
      <c r="C13" s="36">
        <v>2007</v>
      </c>
      <c r="D13" s="1">
        <v>22</v>
      </c>
      <c r="E13" s="1">
        <v>22</v>
      </c>
      <c r="F13" s="1">
        <v>51</v>
      </c>
      <c r="G13" s="1">
        <v>18</v>
      </c>
      <c r="H13" s="1">
        <v>85</v>
      </c>
      <c r="I13" s="1">
        <v>19</v>
      </c>
      <c r="K13" t="str">
        <f t="shared" si="1"/>
        <v/>
      </c>
      <c r="M13" s="49" t="str">
        <f>IF(F13&gt;H13*1.1,"超10%","")</f>
        <v/>
      </c>
    </row>
    <row r="14" spans="1:13">
      <c r="A14" s="1">
        <f>VLOOKUP(B14,文献质量评价!$B$1:$D$42,2,0)</f>
        <v>28</v>
      </c>
      <c r="B14" s="21" t="s">
        <v>30</v>
      </c>
      <c r="C14" s="54">
        <v>2012</v>
      </c>
      <c r="D14" s="1">
        <v>3383</v>
      </c>
      <c r="E14" s="1">
        <v>6076</v>
      </c>
      <c r="F14" s="55">
        <v>99.2</v>
      </c>
      <c r="G14" s="1">
        <v>54.87</v>
      </c>
      <c r="H14" s="1">
        <v>97.15</v>
      </c>
      <c r="I14" s="1">
        <v>51.17</v>
      </c>
      <c r="K14" t="str">
        <f t="shared" si="1"/>
        <v>预警</v>
      </c>
      <c r="M14" s="49" t="s">
        <v>110</v>
      </c>
    </row>
    <row r="15" spans="1:13">
      <c r="A15" s="1">
        <f>VLOOKUP(B15,文献质量评价!$B$1:$D$42,2,0)</f>
        <v>41</v>
      </c>
      <c r="B15" s="10" t="s">
        <v>43</v>
      </c>
      <c r="C15" s="36">
        <v>2015</v>
      </c>
      <c r="D15" s="1">
        <v>20</v>
      </c>
      <c r="E15" s="1">
        <v>20</v>
      </c>
      <c r="F15" s="1">
        <v>29</v>
      </c>
      <c r="G15" s="1">
        <v>5.28</v>
      </c>
      <c r="H15" s="1">
        <v>52.55</v>
      </c>
      <c r="I15" s="1">
        <v>10.84</v>
      </c>
      <c r="K15" t="str">
        <f t="shared" si="1"/>
        <v/>
      </c>
      <c r="M15" s="49" t="str">
        <f>IF(F15&gt;H15*1.1,"超10%","")</f>
        <v/>
      </c>
    </row>
    <row r="16" spans="1:13">
      <c r="A16" s="1">
        <f>VLOOKUP(B16,文献质量评价!$B$1:$D$42,2,0)</f>
        <v>73</v>
      </c>
      <c r="B16" s="10" t="s">
        <v>18</v>
      </c>
      <c r="C16" s="36">
        <v>2021</v>
      </c>
      <c r="D16" s="1">
        <v>106</v>
      </c>
      <c r="E16" s="1">
        <v>111</v>
      </c>
      <c r="F16" s="1">
        <v>117.65</v>
      </c>
      <c r="G16" s="1">
        <v>63.84</v>
      </c>
      <c r="H16" s="1">
        <v>121.11</v>
      </c>
      <c r="I16" s="1">
        <v>70.65</v>
      </c>
      <c r="K16" t="str">
        <f t="shared" si="1"/>
        <v/>
      </c>
      <c r="M16" s="49" t="str">
        <f>IF(F16&gt;H16*1.1,"超10%","")</f>
        <v/>
      </c>
    </row>
    <row r="17" spans="1:13">
      <c r="A17" s="1">
        <f>VLOOKUP(B17,文献质量评价!$B$1:$D$42,2,0)</f>
        <v>96</v>
      </c>
      <c r="B17" s="44" t="s">
        <v>19</v>
      </c>
      <c r="C17" s="36">
        <v>2005</v>
      </c>
      <c r="D17" s="1">
        <v>71</v>
      </c>
      <c r="E17" s="1">
        <v>71</v>
      </c>
      <c r="F17" s="1">
        <v>31.9</v>
      </c>
      <c r="G17" s="1">
        <v>15.8</v>
      </c>
      <c r="H17" s="1">
        <v>29.7</v>
      </c>
      <c r="I17" s="1">
        <v>12.7</v>
      </c>
      <c r="K17" t="str">
        <f t="shared" si="1"/>
        <v>预警</v>
      </c>
      <c r="M17" s="49" t="s">
        <v>110</v>
      </c>
    </row>
    <row r="18" spans="1:13">
      <c r="A18" s="1">
        <f>VLOOKUP(B18,文献质量评价!$B$1:$D$42,2,0)</f>
        <v>103</v>
      </c>
      <c r="B18" s="45" t="s">
        <v>46</v>
      </c>
      <c r="C18" s="42">
        <v>2004</v>
      </c>
      <c r="D18" s="1">
        <v>20</v>
      </c>
      <c r="E18" s="1">
        <v>20</v>
      </c>
      <c r="F18" s="1">
        <v>116</v>
      </c>
      <c r="G18" s="1">
        <v>38</v>
      </c>
      <c r="H18" s="1">
        <v>185</v>
      </c>
      <c r="I18" s="1">
        <v>56</v>
      </c>
      <c r="K18" t="str">
        <f t="shared" si="1"/>
        <v/>
      </c>
      <c r="L18" t="str">
        <f>IF(F18&gt;H18*1.1,"超10%","")</f>
        <v/>
      </c>
      <c r="M18" s="49"/>
    </row>
    <row r="20" spans="1:42">
      <c r="A20" s="46"/>
      <c r="B20" s="46"/>
      <c r="C20" s="46"/>
      <c r="D20" s="47" t="s">
        <v>70</v>
      </c>
      <c r="E20" s="48"/>
      <c r="F20" s="48"/>
      <c r="G20" s="48"/>
      <c r="H20" s="48"/>
      <c r="I20" s="48"/>
      <c r="J20" s="46"/>
      <c r="K20" s="46"/>
      <c r="L20" s="46"/>
      <c r="M20" s="46"/>
      <c r="N20" s="26"/>
      <c r="O20" s="46"/>
      <c r="P20" s="46"/>
      <c r="Q20" s="46"/>
      <c r="R20" s="47" t="s">
        <v>71</v>
      </c>
      <c r="S20" s="48"/>
      <c r="T20" s="48"/>
      <c r="U20" s="48"/>
      <c r="V20" s="48"/>
      <c r="W20" s="48"/>
      <c r="X20" s="46"/>
      <c r="Y20" s="46"/>
      <c r="Z20" s="46"/>
      <c r="AA20" s="46"/>
      <c r="AB20" s="46"/>
      <c r="AD20" s="51" t="s">
        <v>72</v>
      </c>
      <c r="AE20" s="51"/>
      <c r="AF20" s="51"/>
      <c r="AG20" s="51"/>
      <c r="AH20" s="51"/>
      <c r="AI20" s="51"/>
      <c r="AJ20" s="51"/>
      <c r="AK20" s="51"/>
      <c r="AL20" s="51"/>
      <c r="AM20" s="51"/>
      <c r="AN20" s="52"/>
      <c r="AO20" s="52"/>
      <c r="AP20" s="52"/>
    </row>
    <row r="21" spans="1:42">
      <c r="A21" s="46"/>
      <c r="B21" s="46"/>
      <c r="C21" s="46"/>
      <c r="D21" s="48"/>
      <c r="E21" s="48"/>
      <c r="F21" s="48"/>
      <c r="G21" s="48"/>
      <c r="H21" s="48"/>
      <c r="I21" s="48"/>
      <c r="J21" s="46"/>
      <c r="K21" s="46"/>
      <c r="L21" s="46"/>
      <c r="M21" s="46"/>
      <c r="N21" s="26"/>
      <c r="O21" s="46"/>
      <c r="P21" s="46"/>
      <c r="Q21" s="46"/>
      <c r="R21" s="48"/>
      <c r="S21" s="48"/>
      <c r="T21" s="48"/>
      <c r="U21" s="48"/>
      <c r="V21" s="48"/>
      <c r="W21" s="48"/>
      <c r="X21" s="46"/>
      <c r="Y21" s="46"/>
      <c r="Z21" s="46"/>
      <c r="AA21" s="46"/>
      <c r="AB21" s="46"/>
      <c r="AD21" s="52"/>
      <c r="AE21" s="52"/>
      <c r="AF21" s="52"/>
      <c r="AG21" s="52"/>
      <c r="AH21" s="52"/>
      <c r="AI21" s="52"/>
      <c r="AJ21" s="52"/>
      <c r="AK21" s="52"/>
      <c r="AL21" s="52"/>
      <c r="AM21" s="52"/>
      <c r="AN21" s="52"/>
      <c r="AO21" s="52"/>
      <c r="AP21" s="52"/>
    </row>
    <row r="57" spans="1:33">
      <c r="A57" s="46"/>
      <c r="B57" s="46"/>
      <c r="C57" s="46"/>
      <c r="D57" s="47" t="s">
        <v>101</v>
      </c>
      <c r="E57" s="48"/>
      <c r="F57" s="48"/>
      <c r="G57" s="48"/>
      <c r="H57" s="48"/>
      <c r="I57" s="48"/>
      <c r="J57" s="46"/>
      <c r="K57" s="46"/>
      <c r="L57" s="46"/>
      <c r="M57" s="46"/>
      <c r="N57" s="26"/>
      <c r="O57" s="26"/>
      <c r="P57" s="26"/>
      <c r="Q57" s="26"/>
      <c r="R57" s="26"/>
      <c r="S57" s="26"/>
      <c r="T57" s="26"/>
      <c r="U57" s="26"/>
      <c r="V57" s="26"/>
      <c r="W57" s="26"/>
      <c r="X57" s="26"/>
      <c r="Y57" s="26"/>
      <c r="Z57" s="26"/>
      <c r="AA57" s="26"/>
      <c r="AB57" s="26"/>
      <c r="AC57" s="26"/>
      <c r="AD57" s="26"/>
      <c r="AE57" s="26"/>
      <c r="AF57" s="26"/>
      <c r="AG57" s="26"/>
    </row>
    <row r="58" spans="1:33">
      <c r="A58" s="46"/>
      <c r="B58" s="46"/>
      <c r="C58" s="46"/>
      <c r="D58" s="48"/>
      <c r="E58" s="48"/>
      <c r="F58" s="48"/>
      <c r="G58" s="48"/>
      <c r="H58" s="48"/>
      <c r="I58" s="48"/>
      <c r="J58" s="46"/>
      <c r="K58" s="46"/>
      <c r="L58" s="46"/>
      <c r="M58" s="46"/>
      <c r="N58" s="26"/>
      <c r="O58" s="26"/>
      <c r="P58" s="26"/>
      <c r="Q58" s="26"/>
      <c r="R58" s="26"/>
      <c r="S58" s="26"/>
      <c r="T58" s="26"/>
      <c r="U58" s="26"/>
      <c r="V58" s="26"/>
      <c r="W58" s="26"/>
      <c r="X58" s="26"/>
      <c r="Y58" s="26"/>
      <c r="Z58" s="26"/>
      <c r="AA58" s="26"/>
      <c r="AB58" s="26"/>
      <c r="AC58" s="26"/>
      <c r="AD58" s="26"/>
      <c r="AE58" s="26"/>
      <c r="AF58" s="26"/>
      <c r="AG58" s="26"/>
    </row>
    <row r="84" spans="1:14">
      <c r="A84" s="46"/>
      <c r="B84" s="46"/>
      <c r="C84" s="46"/>
      <c r="D84" s="47" t="s">
        <v>102</v>
      </c>
      <c r="E84" s="48"/>
      <c r="F84" s="48"/>
      <c r="G84" s="48"/>
      <c r="H84" s="48"/>
      <c r="I84" s="48"/>
      <c r="J84" s="46"/>
      <c r="K84" s="46"/>
      <c r="L84" s="46"/>
      <c r="M84" s="46"/>
      <c r="N84" s="26"/>
    </row>
    <row r="85" spans="1:14">
      <c r="A85" s="46"/>
      <c r="B85" s="46"/>
      <c r="C85" s="46"/>
      <c r="D85" s="48"/>
      <c r="E85" s="48"/>
      <c r="F85" s="48"/>
      <c r="G85" s="48"/>
      <c r="H85" s="48"/>
      <c r="I85" s="48"/>
      <c r="J85" s="46"/>
      <c r="K85" s="46"/>
      <c r="L85" s="46"/>
      <c r="M85" s="46"/>
      <c r="N85" s="26"/>
    </row>
  </sheetData>
  <mergeCells count="10">
    <mergeCell ref="AD20:AM20"/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115"/>
  <sheetViews>
    <sheetView zoomScale="55" zoomScaleNormal="55" workbookViewId="0">
      <selection activeCell="B3" sqref="B3:B28"/>
    </sheetView>
  </sheetViews>
  <sheetFormatPr defaultColWidth="8.75454545454545" defaultRowHeight="14"/>
  <cols>
    <col min="4" max="6" width="10.6272727272727" style="1" customWidth="1"/>
    <col min="7" max="9" width="12.6272727272727" style="1" customWidth="1"/>
    <col min="10" max="10" width="9.54545454545454"/>
    <col min="13" max="13" width="15.9727272727273" customWidth="1"/>
  </cols>
  <sheetData>
    <row r="1" ht="15.5" spans="1:9">
      <c r="A1" s="27" t="s">
        <v>1</v>
      </c>
      <c r="B1" s="27" t="s">
        <v>0</v>
      </c>
      <c r="C1" s="27" t="s">
        <v>2</v>
      </c>
      <c r="D1" s="27" t="s">
        <v>55</v>
      </c>
      <c r="E1" s="27" t="s">
        <v>56</v>
      </c>
      <c r="F1" s="28" t="s">
        <v>58</v>
      </c>
      <c r="G1" s="27" t="s">
        <v>59</v>
      </c>
      <c r="H1" s="27" t="s">
        <v>60</v>
      </c>
      <c r="I1" s="27" t="s">
        <v>61</v>
      </c>
    </row>
    <row r="2" ht="15.5" spans="1:13">
      <c r="A2" s="27"/>
      <c r="B2" s="27"/>
      <c r="C2" s="27"/>
      <c r="D2" s="27"/>
      <c r="E2" s="27"/>
      <c r="F2" s="29"/>
      <c r="G2" s="27"/>
      <c r="H2" s="27"/>
      <c r="I2" s="27"/>
      <c r="J2" s="37" t="s">
        <v>138</v>
      </c>
      <c r="K2" s="38" t="s">
        <v>105</v>
      </c>
      <c r="L2" s="38" t="s">
        <v>106</v>
      </c>
      <c r="M2" s="39" t="s">
        <v>107</v>
      </c>
    </row>
    <row r="3" ht="14.75" spans="1:13">
      <c r="A3" s="1">
        <f>VLOOKUP(B3,文献质量评价!$B$1:$D$42,2,0)</f>
        <v>2</v>
      </c>
      <c r="B3" s="10" t="s">
        <v>14</v>
      </c>
      <c r="C3" s="36">
        <v>2001</v>
      </c>
      <c r="D3" s="1">
        <v>28</v>
      </c>
      <c r="E3" s="1">
        <v>32</v>
      </c>
      <c r="F3" s="1">
        <v>30.1</v>
      </c>
      <c r="G3" s="1">
        <v>14.5</v>
      </c>
      <c r="H3" s="1">
        <v>32</v>
      </c>
      <c r="I3" s="1">
        <v>17.6</v>
      </c>
      <c r="K3" t="str">
        <f t="shared" ref="K3:K23" si="0">IF(F3&gt;H3,"预警","")</f>
        <v/>
      </c>
      <c r="L3" t="str">
        <f t="shared" ref="L3:L16" si="1">IF(F3&gt;H3*1.1,"超10%","")</f>
        <v/>
      </c>
      <c r="M3" s="49"/>
    </row>
    <row r="4" spans="1:13">
      <c r="A4" s="1">
        <f>VLOOKUP(B4,文献质量评价!$B$1:$D$42,2,0)</f>
        <v>2</v>
      </c>
      <c r="B4" s="10" t="s">
        <v>14</v>
      </c>
      <c r="C4" s="36">
        <v>2001</v>
      </c>
      <c r="D4" s="1">
        <v>34</v>
      </c>
      <c r="E4" s="1">
        <v>33</v>
      </c>
      <c r="F4" s="1">
        <v>24.8</v>
      </c>
      <c r="G4" s="1">
        <v>14.9</v>
      </c>
      <c r="H4" s="1">
        <v>25.7</v>
      </c>
      <c r="I4" s="1">
        <v>11.8</v>
      </c>
      <c r="K4" t="str">
        <f t="shared" si="0"/>
        <v/>
      </c>
      <c r="L4" t="str">
        <f t="shared" si="1"/>
        <v/>
      </c>
      <c r="M4" s="49"/>
    </row>
    <row r="5" spans="1:13">
      <c r="A5" s="1">
        <f>VLOOKUP(B5,文献质量评价!$B$1:$D$42,2,0)</f>
        <v>2</v>
      </c>
      <c r="B5" s="10" t="s">
        <v>14</v>
      </c>
      <c r="C5" s="36">
        <v>2001</v>
      </c>
      <c r="D5" s="1">
        <v>35</v>
      </c>
      <c r="E5" s="1">
        <v>40</v>
      </c>
      <c r="F5" s="1">
        <v>27.7</v>
      </c>
      <c r="G5" s="1">
        <v>17.1</v>
      </c>
      <c r="H5" s="1">
        <v>33.2</v>
      </c>
      <c r="I5" s="1">
        <v>20.3</v>
      </c>
      <c r="K5" t="str">
        <f t="shared" si="0"/>
        <v/>
      </c>
      <c r="L5" t="str">
        <f t="shared" si="1"/>
        <v/>
      </c>
      <c r="M5" s="49"/>
    </row>
    <row r="6" spans="1:13">
      <c r="A6" s="1">
        <f>VLOOKUP(B6,文献质量评价!$B$1:$D$42,2,0)</f>
        <v>3</v>
      </c>
      <c r="B6" s="10" t="s">
        <v>48</v>
      </c>
      <c r="C6" s="36">
        <v>2002</v>
      </c>
      <c r="D6" s="1">
        <v>31</v>
      </c>
      <c r="E6" s="1">
        <v>29</v>
      </c>
      <c r="F6" s="1">
        <v>90</v>
      </c>
      <c r="G6" s="1">
        <v>16</v>
      </c>
      <c r="H6" s="1">
        <v>92</v>
      </c>
      <c r="I6" s="1">
        <v>16</v>
      </c>
      <c r="K6" t="str">
        <f t="shared" si="0"/>
        <v/>
      </c>
      <c r="L6" t="str">
        <f t="shared" si="1"/>
        <v/>
      </c>
      <c r="M6" s="49" t="s">
        <v>145</v>
      </c>
    </row>
    <row r="7" spans="1:13">
      <c r="A7" s="1">
        <f>VLOOKUP(B7,文献质量评价!$B$1:$D$42,2,0)</f>
        <v>4</v>
      </c>
      <c r="B7" s="10" t="s">
        <v>39</v>
      </c>
      <c r="C7" s="36">
        <v>2003</v>
      </c>
      <c r="D7" s="1">
        <v>16</v>
      </c>
      <c r="E7" s="1">
        <v>14</v>
      </c>
      <c r="F7" s="1">
        <v>295</v>
      </c>
      <c r="G7" s="1">
        <v>45</v>
      </c>
      <c r="H7" s="1">
        <v>285</v>
      </c>
      <c r="I7" s="1">
        <v>40</v>
      </c>
      <c r="K7" t="str">
        <f t="shared" si="0"/>
        <v>预警</v>
      </c>
      <c r="L7" t="str">
        <f t="shared" si="1"/>
        <v/>
      </c>
      <c r="M7" s="49" t="s">
        <v>110</v>
      </c>
    </row>
    <row r="8" spans="1:13">
      <c r="A8" s="1">
        <f>VLOOKUP(B8,文献质量评价!$B$1:$D$42,2,0)</f>
        <v>5</v>
      </c>
      <c r="B8" s="10" t="s">
        <v>41</v>
      </c>
      <c r="C8" s="36">
        <v>2003</v>
      </c>
      <c r="D8" s="1">
        <v>30</v>
      </c>
      <c r="E8" s="1">
        <v>30</v>
      </c>
      <c r="F8" s="1">
        <v>104</v>
      </c>
      <c r="G8" s="1">
        <v>47</v>
      </c>
      <c r="H8" s="1">
        <v>106</v>
      </c>
      <c r="I8" s="1">
        <v>40</v>
      </c>
      <c r="K8" t="str">
        <f t="shared" si="0"/>
        <v/>
      </c>
      <c r="L8" t="str">
        <f t="shared" si="1"/>
        <v/>
      </c>
      <c r="M8" s="49"/>
    </row>
    <row r="9" spans="1:13">
      <c r="A9" s="1">
        <f>VLOOKUP(B9,文献质量评价!$B$1:$D$42,2,0)</f>
        <v>8</v>
      </c>
      <c r="B9" s="10" t="s">
        <v>32</v>
      </c>
      <c r="C9" s="36">
        <v>2005</v>
      </c>
      <c r="D9" s="1">
        <v>14</v>
      </c>
      <c r="E9" s="1">
        <v>15</v>
      </c>
      <c r="F9" s="1">
        <v>133</v>
      </c>
      <c r="G9" s="1">
        <v>31</v>
      </c>
      <c r="H9" s="1">
        <v>143</v>
      </c>
      <c r="I9" s="1">
        <v>33</v>
      </c>
      <c r="K9" t="str">
        <f t="shared" si="0"/>
        <v/>
      </c>
      <c r="L9" t="str">
        <f t="shared" si="1"/>
        <v/>
      </c>
      <c r="M9" s="49"/>
    </row>
    <row r="10" spans="1:13">
      <c r="A10" s="1">
        <f>VLOOKUP(B10,文献质量评价!$B$1:$D$42,2,0)</f>
        <v>9</v>
      </c>
      <c r="B10" s="10" t="s">
        <v>37</v>
      </c>
      <c r="C10" s="36">
        <v>2005</v>
      </c>
      <c r="D10" s="1">
        <v>831</v>
      </c>
      <c r="E10" s="1">
        <v>749</v>
      </c>
      <c r="F10" s="1">
        <v>146</v>
      </c>
      <c r="G10" s="1">
        <v>3</v>
      </c>
      <c r="H10" s="1">
        <v>147</v>
      </c>
      <c r="I10" s="1">
        <v>3</v>
      </c>
      <c r="K10" t="str">
        <f t="shared" si="0"/>
        <v/>
      </c>
      <c r="L10" t="str">
        <f t="shared" si="1"/>
        <v/>
      </c>
      <c r="M10" s="49"/>
    </row>
    <row r="11" spans="1:13">
      <c r="A11" s="1">
        <f>VLOOKUP(B11,文献质量评价!$B$1:$D$42,2,0)</f>
        <v>10</v>
      </c>
      <c r="B11" s="17" t="s">
        <v>16</v>
      </c>
      <c r="C11" s="42">
        <v>2006</v>
      </c>
      <c r="D11" s="43">
        <v>23</v>
      </c>
      <c r="E11" s="43">
        <v>24</v>
      </c>
      <c r="F11" s="43">
        <v>199</v>
      </c>
      <c r="G11" s="43">
        <v>27</v>
      </c>
      <c r="H11" s="43">
        <v>184</v>
      </c>
      <c r="I11" s="43">
        <v>39</v>
      </c>
      <c r="K11" t="str">
        <f t="shared" si="0"/>
        <v>预警</v>
      </c>
      <c r="L11" t="str">
        <f t="shared" si="1"/>
        <v/>
      </c>
      <c r="M11" s="49" t="s">
        <v>110</v>
      </c>
    </row>
    <row r="12" spans="1:13">
      <c r="A12" s="1">
        <f>VLOOKUP(B12,文献质量评价!$B$1:$D$42,2,0)</f>
        <v>11</v>
      </c>
      <c r="B12" s="10" t="s">
        <v>51</v>
      </c>
      <c r="C12" s="36">
        <v>2006</v>
      </c>
      <c r="D12" s="1">
        <v>25</v>
      </c>
      <c r="E12" s="1">
        <v>25</v>
      </c>
      <c r="F12" s="1">
        <v>31</v>
      </c>
      <c r="G12" s="1">
        <v>22</v>
      </c>
      <c r="H12" s="1">
        <v>28</v>
      </c>
      <c r="I12" s="1">
        <v>16</v>
      </c>
      <c r="K12" t="str">
        <f t="shared" si="0"/>
        <v>预警</v>
      </c>
      <c r="L12" t="str">
        <f t="shared" si="1"/>
        <v>超10%</v>
      </c>
      <c r="M12" s="49" t="s">
        <v>110</v>
      </c>
    </row>
    <row r="13" spans="1:13">
      <c r="A13" s="1">
        <f>VLOOKUP(B13,文献质量评价!$B$1:$D$42,2,0)</f>
        <v>13</v>
      </c>
      <c r="B13" s="10" t="s">
        <v>31</v>
      </c>
      <c r="C13" s="36">
        <v>2007</v>
      </c>
      <c r="D13" s="1">
        <v>22</v>
      </c>
      <c r="E13" s="1">
        <v>22</v>
      </c>
      <c r="F13" s="1">
        <v>204</v>
      </c>
      <c r="G13" s="1">
        <v>78</v>
      </c>
      <c r="H13" s="1">
        <v>183</v>
      </c>
      <c r="I13" s="1">
        <v>51</v>
      </c>
      <c r="K13" t="str">
        <f t="shared" si="0"/>
        <v>预警</v>
      </c>
      <c r="L13" t="str">
        <f t="shared" si="1"/>
        <v>超10%</v>
      </c>
      <c r="M13" s="49" t="s">
        <v>110</v>
      </c>
    </row>
    <row r="14" spans="1:13">
      <c r="A14" s="1">
        <f>VLOOKUP(B14,文献质量评价!$B$1:$D$42,2,0)</f>
        <v>19</v>
      </c>
      <c r="B14" s="10" t="s">
        <v>29</v>
      </c>
      <c r="C14" s="36">
        <v>2011</v>
      </c>
      <c r="D14" s="1">
        <v>54</v>
      </c>
      <c r="E14" s="1">
        <v>52</v>
      </c>
      <c r="F14" s="1">
        <v>28.4</v>
      </c>
      <c r="G14" s="1">
        <v>11.2</v>
      </c>
      <c r="H14" s="1">
        <v>30.2</v>
      </c>
      <c r="I14" s="1">
        <v>14</v>
      </c>
      <c r="K14" t="str">
        <f t="shared" si="0"/>
        <v/>
      </c>
      <c r="L14" t="str">
        <f t="shared" si="1"/>
        <v/>
      </c>
      <c r="M14" s="49"/>
    </row>
    <row r="15" spans="1:13">
      <c r="A15" s="1">
        <f>VLOOKUP(B15,文献质量评价!$B$1:$D$42,2,0)</f>
        <v>29</v>
      </c>
      <c r="B15" s="10" t="s">
        <v>38</v>
      </c>
      <c r="C15" s="36">
        <v>2012</v>
      </c>
      <c r="D15" s="1">
        <v>20</v>
      </c>
      <c r="E15" s="1">
        <v>20</v>
      </c>
      <c r="F15" s="1">
        <v>197.97</v>
      </c>
      <c r="G15" s="1">
        <v>40.14</v>
      </c>
      <c r="H15" s="1">
        <v>175.36</v>
      </c>
      <c r="I15" s="1">
        <v>25.43</v>
      </c>
      <c r="K15" t="str">
        <f t="shared" si="0"/>
        <v>预警</v>
      </c>
      <c r="L15" t="str">
        <f t="shared" si="1"/>
        <v>超10%</v>
      </c>
      <c r="M15" s="49" t="s">
        <v>110</v>
      </c>
    </row>
    <row r="16" spans="1:13">
      <c r="A16" s="1">
        <f>VLOOKUP(B16,文献质量评价!$B$1:$D$42,2,0)</f>
        <v>31</v>
      </c>
      <c r="B16" s="10" t="s">
        <v>17</v>
      </c>
      <c r="C16" s="36">
        <v>2013</v>
      </c>
      <c r="D16" s="1">
        <v>12</v>
      </c>
      <c r="E16" s="1">
        <v>12</v>
      </c>
      <c r="F16" s="1">
        <v>31</v>
      </c>
      <c r="G16" s="1">
        <v>18</v>
      </c>
      <c r="H16" s="1">
        <v>29</v>
      </c>
      <c r="I16" s="1">
        <v>10</v>
      </c>
      <c r="J16" t="s">
        <v>139</v>
      </c>
      <c r="K16" t="str">
        <f t="shared" si="0"/>
        <v>预警</v>
      </c>
      <c r="L16" t="str">
        <f t="shared" si="1"/>
        <v/>
      </c>
      <c r="M16" s="49" t="s">
        <v>140</v>
      </c>
    </row>
    <row r="17" spans="1:13">
      <c r="A17" s="1">
        <f>VLOOKUP(B17,文献质量评价!$B$1:$D$42,2,0)</f>
        <v>31</v>
      </c>
      <c r="B17" s="10" t="s">
        <v>17</v>
      </c>
      <c r="C17" s="36">
        <v>2013</v>
      </c>
      <c r="D17" s="1">
        <v>16</v>
      </c>
      <c r="E17" s="1">
        <v>14</v>
      </c>
      <c r="F17" s="1">
        <v>25</v>
      </c>
      <c r="G17" s="1">
        <v>6</v>
      </c>
      <c r="H17" s="1">
        <v>27</v>
      </c>
      <c r="I17" s="1">
        <v>11</v>
      </c>
      <c r="J17" s="50" t="s">
        <v>141</v>
      </c>
      <c r="K17" t="str">
        <f t="shared" si="0"/>
        <v/>
      </c>
      <c r="M17" s="49"/>
    </row>
    <row r="18" spans="1:13">
      <c r="A18" s="1">
        <f>VLOOKUP(B18,文献质量评价!$B$1:$D$42,2,0)</f>
        <v>31</v>
      </c>
      <c r="B18" s="10" t="s">
        <v>17</v>
      </c>
      <c r="C18" s="36">
        <v>2013</v>
      </c>
      <c r="D18" s="1">
        <v>15</v>
      </c>
      <c r="E18" s="1">
        <v>18</v>
      </c>
      <c r="F18" s="1">
        <v>47</v>
      </c>
      <c r="G18" s="1">
        <v>48</v>
      </c>
      <c r="H18" s="1">
        <v>25</v>
      </c>
      <c r="I18" s="1">
        <v>8</v>
      </c>
      <c r="J18" s="50" t="s">
        <v>142</v>
      </c>
      <c r="K18" t="str">
        <f t="shared" si="0"/>
        <v>预警</v>
      </c>
      <c r="M18" s="49" t="s">
        <v>110</v>
      </c>
    </row>
    <row r="19" spans="1:13">
      <c r="A19" s="1">
        <f>VLOOKUP(B19,文献质量评价!$B$1:$D$42,2,0)</f>
        <v>31</v>
      </c>
      <c r="B19" s="10" t="s">
        <v>17</v>
      </c>
      <c r="C19" s="36">
        <v>2013</v>
      </c>
      <c r="D19" s="1">
        <v>35</v>
      </c>
      <c r="E19" s="1">
        <v>35</v>
      </c>
      <c r="F19" s="1">
        <v>33</v>
      </c>
      <c r="G19" s="1">
        <v>23</v>
      </c>
      <c r="H19" s="1">
        <v>38</v>
      </c>
      <c r="I19" s="1">
        <v>43</v>
      </c>
      <c r="J19" t="s">
        <v>143</v>
      </c>
      <c r="K19" t="str">
        <f t="shared" si="0"/>
        <v/>
      </c>
      <c r="M19" s="49"/>
    </row>
    <row r="20" spans="1:13">
      <c r="A20" s="1">
        <f>VLOOKUP(B20,文献质量评价!$B$1:$D$42,2,0)</f>
        <v>36</v>
      </c>
      <c r="B20" s="10" t="s">
        <v>36</v>
      </c>
      <c r="C20" s="36">
        <v>2014</v>
      </c>
      <c r="D20" s="1">
        <v>29</v>
      </c>
      <c r="E20" s="1">
        <v>31</v>
      </c>
      <c r="F20" s="1">
        <v>246.3</v>
      </c>
      <c r="G20" s="1">
        <v>72.7</v>
      </c>
      <c r="H20" s="1">
        <v>235.4</v>
      </c>
      <c r="I20" s="1">
        <v>61.1</v>
      </c>
      <c r="K20" t="str">
        <f t="shared" si="0"/>
        <v>预警</v>
      </c>
      <c r="L20" t="str">
        <f>IF(F20&gt;H20*1.1,"超10%","")</f>
        <v/>
      </c>
      <c r="M20" s="49" t="s">
        <v>110</v>
      </c>
    </row>
    <row r="21" spans="1:13">
      <c r="A21" s="1">
        <f>VLOOKUP(B21,文献质量评价!$B$1:$D$42,2,0)</f>
        <v>41</v>
      </c>
      <c r="B21" s="10" t="s">
        <v>43</v>
      </c>
      <c r="C21" s="36">
        <v>2015</v>
      </c>
      <c r="D21" s="1">
        <v>20</v>
      </c>
      <c r="E21" s="1">
        <v>20</v>
      </c>
      <c r="F21" s="1">
        <v>51.65</v>
      </c>
      <c r="G21" s="1">
        <v>1.66</v>
      </c>
      <c r="H21" s="1">
        <v>47.65</v>
      </c>
      <c r="I21" s="1">
        <v>1.43</v>
      </c>
      <c r="K21" t="str">
        <f t="shared" si="0"/>
        <v>预警</v>
      </c>
      <c r="L21" t="str">
        <f>IF(F21&gt;H21*1.1,"超10%","")</f>
        <v/>
      </c>
      <c r="M21" s="49" t="s">
        <v>110</v>
      </c>
    </row>
    <row r="22" spans="1:13">
      <c r="A22" s="1">
        <f>VLOOKUP(B22,文献质量评价!$B$1:$D$42,2,0)</f>
        <v>52</v>
      </c>
      <c r="B22" s="10" t="s">
        <v>50</v>
      </c>
      <c r="C22" s="36">
        <v>2018</v>
      </c>
      <c r="D22" s="1">
        <v>40</v>
      </c>
      <c r="E22" s="1">
        <v>41</v>
      </c>
      <c r="F22" s="1">
        <v>155.44</v>
      </c>
      <c r="G22" s="1">
        <v>14.72</v>
      </c>
      <c r="H22" s="1">
        <v>154.53</v>
      </c>
      <c r="I22" s="1">
        <v>13.81</v>
      </c>
      <c r="K22" t="str">
        <f t="shared" si="0"/>
        <v>预警</v>
      </c>
      <c r="L22" t="str">
        <f>IF(F22&gt;H22*1.1,"超10%","")</f>
        <v/>
      </c>
      <c r="M22" s="49" t="s">
        <v>110</v>
      </c>
    </row>
    <row r="23" spans="1:13">
      <c r="A23" s="1">
        <f>VLOOKUP(B23,文献质量评价!$B$1:$D$42,2,0)</f>
        <v>73</v>
      </c>
      <c r="B23" s="10" t="s">
        <v>18</v>
      </c>
      <c r="C23" s="36">
        <v>2021</v>
      </c>
      <c r="D23" s="1">
        <v>106</v>
      </c>
      <c r="E23" s="1">
        <v>111</v>
      </c>
      <c r="F23" s="1">
        <v>126.52</v>
      </c>
      <c r="G23" s="1">
        <v>39.06</v>
      </c>
      <c r="H23" s="1">
        <v>134.57</v>
      </c>
      <c r="I23" s="1">
        <v>39.83</v>
      </c>
      <c r="K23" t="str">
        <f t="shared" si="0"/>
        <v/>
      </c>
      <c r="L23" t="str">
        <f>IF(F23&gt;H23*1.1,"超10%","")</f>
        <v/>
      </c>
      <c r="M23" s="49"/>
    </row>
    <row r="24" spans="1:13">
      <c r="A24" s="36">
        <v>95</v>
      </c>
      <c r="B24" s="44" t="s">
        <v>10</v>
      </c>
      <c r="C24" s="36">
        <v>2002</v>
      </c>
      <c r="D24" s="1">
        <v>20</v>
      </c>
      <c r="E24" s="1">
        <v>20</v>
      </c>
      <c r="F24" s="1">
        <v>14</v>
      </c>
      <c r="G24" s="1">
        <v>4.8</v>
      </c>
      <c r="H24" s="1">
        <v>14</v>
      </c>
      <c r="I24" s="1">
        <v>4.8</v>
      </c>
      <c r="K24" t="str">
        <f t="shared" ref="K24:K29" si="2">IF(F24&gt;H24,"预警","")</f>
        <v/>
      </c>
      <c r="L24" t="str">
        <f t="shared" ref="L24:L29" si="3">IF(F24&gt;H24*1.1,"超10%","")</f>
        <v/>
      </c>
      <c r="M24" s="49"/>
    </row>
    <row r="25" spans="1:13">
      <c r="A25" s="36">
        <v>96</v>
      </c>
      <c r="B25" s="44" t="s">
        <v>19</v>
      </c>
      <c r="C25" s="36">
        <v>2005</v>
      </c>
      <c r="D25" s="1">
        <v>71</v>
      </c>
      <c r="E25" s="1">
        <v>71</v>
      </c>
      <c r="F25" s="1">
        <v>85.1</v>
      </c>
      <c r="G25" s="1">
        <v>53.6</v>
      </c>
      <c r="H25" s="1">
        <v>83.9</v>
      </c>
      <c r="I25" s="1">
        <v>47.6</v>
      </c>
      <c r="K25" t="str">
        <f t="shared" si="2"/>
        <v>预警</v>
      </c>
      <c r="L25" t="str">
        <f t="shared" si="3"/>
        <v/>
      </c>
      <c r="M25" s="49" t="s">
        <v>110</v>
      </c>
    </row>
    <row r="26" spans="1:13">
      <c r="A26" s="36">
        <v>103</v>
      </c>
      <c r="B26" s="45" t="s">
        <v>46</v>
      </c>
      <c r="C26" s="42">
        <v>2004</v>
      </c>
      <c r="D26" s="1">
        <v>20</v>
      </c>
      <c r="E26" s="1">
        <v>20</v>
      </c>
      <c r="F26" s="1">
        <v>46</v>
      </c>
      <c r="G26" s="1">
        <v>20</v>
      </c>
      <c r="H26" s="1">
        <v>49</v>
      </c>
      <c r="I26" s="1">
        <v>15</v>
      </c>
      <c r="K26" t="str">
        <f t="shared" si="2"/>
        <v/>
      </c>
      <c r="L26" t="str">
        <f t="shared" si="3"/>
        <v/>
      </c>
      <c r="M26" s="49"/>
    </row>
    <row r="27" spans="1:13">
      <c r="A27" s="36">
        <v>106</v>
      </c>
      <c r="B27" s="45" t="s">
        <v>26</v>
      </c>
      <c r="C27" s="42">
        <v>2016</v>
      </c>
      <c r="D27" s="1">
        <v>48</v>
      </c>
      <c r="E27" s="1">
        <v>48</v>
      </c>
      <c r="F27" s="1">
        <v>132.7</v>
      </c>
      <c r="G27" s="1">
        <v>33.34</v>
      </c>
      <c r="H27" s="1">
        <v>139.58</v>
      </c>
      <c r="I27" s="1">
        <v>67.4</v>
      </c>
      <c r="K27" t="str">
        <f t="shared" si="2"/>
        <v/>
      </c>
      <c r="L27" t="str">
        <f t="shared" si="3"/>
        <v/>
      </c>
      <c r="M27" s="49"/>
    </row>
    <row r="28" spans="1:13">
      <c r="A28" s="36">
        <v>107</v>
      </c>
      <c r="B28" s="45" t="s">
        <v>35</v>
      </c>
      <c r="C28" s="42">
        <v>2001</v>
      </c>
      <c r="D28" s="1">
        <v>30</v>
      </c>
      <c r="E28" s="1">
        <v>32</v>
      </c>
      <c r="F28" s="1">
        <v>40</v>
      </c>
      <c r="G28" s="1">
        <v>38</v>
      </c>
      <c r="H28" s="1">
        <v>38</v>
      </c>
      <c r="I28" s="1">
        <v>49</v>
      </c>
      <c r="K28" t="str">
        <f t="shared" si="2"/>
        <v>预警</v>
      </c>
      <c r="L28" t="str">
        <f t="shared" si="3"/>
        <v/>
      </c>
      <c r="M28" s="49" t="s">
        <v>110</v>
      </c>
    </row>
    <row r="30" spans="1:42">
      <c r="A30" s="46"/>
      <c r="B30" s="46"/>
      <c r="C30" s="46"/>
      <c r="D30" s="47" t="s">
        <v>70</v>
      </c>
      <c r="E30" s="48"/>
      <c r="F30" s="48"/>
      <c r="G30" s="48"/>
      <c r="H30" s="48"/>
      <c r="I30" s="48"/>
      <c r="J30" s="46"/>
      <c r="K30" s="46"/>
      <c r="L30" s="46"/>
      <c r="M30" s="46"/>
      <c r="N30" s="26"/>
      <c r="O30" s="46"/>
      <c r="P30" s="46"/>
      <c r="Q30" s="46"/>
      <c r="R30" s="47" t="s">
        <v>71</v>
      </c>
      <c r="S30" s="48"/>
      <c r="T30" s="48"/>
      <c r="U30" s="48"/>
      <c r="V30" s="48"/>
      <c r="W30" s="48"/>
      <c r="X30" s="46"/>
      <c r="Y30" s="46"/>
      <c r="Z30" s="46"/>
      <c r="AA30" s="46"/>
      <c r="AB30" s="46"/>
      <c r="AD30" s="51" t="s">
        <v>72</v>
      </c>
      <c r="AE30" s="51"/>
      <c r="AF30" s="51"/>
      <c r="AG30" s="51"/>
      <c r="AH30" s="51"/>
      <c r="AI30" s="51"/>
      <c r="AJ30" s="51"/>
      <c r="AK30" s="51"/>
      <c r="AL30" s="51"/>
      <c r="AM30" s="51"/>
      <c r="AN30" s="52"/>
      <c r="AO30" s="52"/>
      <c r="AP30" s="52"/>
    </row>
    <row r="31" spans="1:42">
      <c r="A31" s="46"/>
      <c r="B31" s="46"/>
      <c r="C31" s="46"/>
      <c r="D31" s="48"/>
      <c r="E31" s="48"/>
      <c r="F31" s="48"/>
      <c r="G31" s="48"/>
      <c r="H31" s="48"/>
      <c r="I31" s="48"/>
      <c r="J31" s="46"/>
      <c r="K31" s="46"/>
      <c r="L31" s="46"/>
      <c r="M31" s="46"/>
      <c r="N31" s="26"/>
      <c r="O31" s="46"/>
      <c r="P31" s="46"/>
      <c r="Q31" s="46"/>
      <c r="R31" s="48"/>
      <c r="S31" s="48"/>
      <c r="T31" s="48"/>
      <c r="U31" s="48"/>
      <c r="V31" s="48"/>
      <c r="W31" s="48"/>
      <c r="X31" s="46"/>
      <c r="Y31" s="46"/>
      <c r="Z31" s="46"/>
      <c r="AA31" s="46"/>
      <c r="AB31" s="46"/>
      <c r="AD31" s="52"/>
      <c r="AE31" s="52"/>
      <c r="AF31" s="52"/>
      <c r="AG31" s="52"/>
      <c r="AH31" s="52"/>
      <c r="AI31" s="52"/>
      <c r="AJ31" s="52"/>
      <c r="AK31" s="52"/>
      <c r="AL31" s="52"/>
      <c r="AM31" s="52"/>
      <c r="AN31" s="52"/>
      <c r="AO31" s="52"/>
      <c r="AP31" s="52"/>
    </row>
    <row r="87" spans="1:33">
      <c r="A87" s="46"/>
      <c r="B87" s="46"/>
      <c r="C87" s="46"/>
      <c r="D87" s="47" t="s">
        <v>101</v>
      </c>
      <c r="E87" s="48"/>
      <c r="F87" s="48"/>
      <c r="G87" s="48"/>
      <c r="H87" s="48"/>
      <c r="I87" s="48"/>
      <c r="J87" s="46"/>
      <c r="K87" s="46"/>
      <c r="L87" s="46"/>
      <c r="M87" s="46"/>
      <c r="N87" s="26"/>
      <c r="O87" s="26"/>
      <c r="P87" s="26"/>
      <c r="Q87" s="26"/>
      <c r="R87" s="26"/>
      <c r="S87" s="26"/>
      <c r="T87" s="26"/>
      <c r="U87" s="26"/>
      <c r="V87" s="26"/>
      <c r="W87" s="26"/>
      <c r="X87" s="26"/>
      <c r="Y87" s="26"/>
      <c r="Z87" s="26"/>
      <c r="AA87" s="26"/>
      <c r="AB87" s="26"/>
      <c r="AC87" s="26"/>
      <c r="AD87" s="26"/>
      <c r="AE87" s="26"/>
      <c r="AF87" s="26"/>
      <c r="AG87" s="26"/>
    </row>
    <row r="88" spans="1:33">
      <c r="A88" s="46"/>
      <c r="B88" s="46"/>
      <c r="C88" s="46"/>
      <c r="D88" s="48"/>
      <c r="E88" s="48"/>
      <c r="F88" s="48"/>
      <c r="G88" s="48"/>
      <c r="H88" s="48"/>
      <c r="I88" s="48"/>
      <c r="J88" s="46"/>
      <c r="K88" s="46"/>
      <c r="L88" s="46"/>
      <c r="M88" s="46"/>
      <c r="N88" s="26"/>
      <c r="O88" s="26"/>
      <c r="P88" s="26"/>
      <c r="Q88" s="26"/>
      <c r="R88" s="26"/>
      <c r="S88" s="26"/>
      <c r="T88" s="26"/>
      <c r="U88" s="26"/>
      <c r="V88" s="26"/>
      <c r="W88" s="26"/>
      <c r="X88" s="26"/>
      <c r="Y88" s="26"/>
      <c r="Z88" s="26"/>
      <c r="AA88" s="26"/>
      <c r="AB88" s="26"/>
      <c r="AC88" s="26"/>
      <c r="AD88" s="26"/>
      <c r="AE88" s="26"/>
      <c r="AF88" s="26"/>
      <c r="AG88" s="26"/>
    </row>
    <row r="114" spans="1:14">
      <c r="A114" s="46"/>
      <c r="B114" s="46"/>
      <c r="C114" s="46"/>
      <c r="D114" s="47" t="s">
        <v>102</v>
      </c>
      <c r="E114" s="48"/>
      <c r="F114" s="48"/>
      <c r="G114" s="48"/>
      <c r="H114" s="48"/>
      <c r="I114" s="48"/>
      <c r="J114" s="46"/>
      <c r="K114" s="46"/>
      <c r="L114" s="46"/>
      <c r="M114" s="46"/>
      <c r="N114" s="26"/>
    </row>
    <row r="115" spans="1:14">
      <c r="A115" s="46"/>
      <c r="B115" s="46"/>
      <c r="C115" s="46"/>
      <c r="D115" s="48"/>
      <c r="E115" s="48"/>
      <c r="F115" s="48"/>
      <c r="G115" s="48"/>
      <c r="H115" s="48"/>
      <c r="I115" s="48"/>
      <c r="J115" s="46"/>
      <c r="K115" s="46"/>
      <c r="L115" s="46"/>
      <c r="M115" s="46"/>
      <c r="N115" s="26"/>
    </row>
  </sheetData>
  <mergeCells count="10">
    <mergeCell ref="AD30:AM30"/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W54"/>
  <sheetViews>
    <sheetView zoomScale="80" zoomScaleNormal="80" workbookViewId="0">
      <selection activeCell="A6" sqref="A6"/>
    </sheetView>
  </sheetViews>
  <sheetFormatPr defaultColWidth="8.75454545454545" defaultRowHeight="14"/>
  <cols>
    <col min="4" max="6" width="10.6272727272727" customWidth="1"/>
    <col min="7" max="9" width="12.6272727272727" customWidth="1"/>
    <col min="13" max="13" width="14.8545454545455" customWidth="1"/>
  </cols>
  <sheetData>
    <row r="1" ht="15.5" spans="1:9">
      <c r="A1" s="27" t="s">
        <v>1</v>
      </c>
      <c r="B1" s="27" t="s">
        <v>0</v>
      </c>
      <c r="C1" s="27" t="s">
        <v>2</v>
      </c>
      <c r="D1" s="27" t="s">
        <v>55</v>
      </c>
      <c r="E1" s="27" t="s">
        <v>56</v>
      </c>
      <c r="F1" s="28" t="s">
        <v>58</v>
      </c>
      <c r="G1" s="27" t="s">
        <v>59</v>
      </c>
      <c r="H1" s="27" t="s">
        <v>60</v>
      </c>
      <c r="I1" s="27" t="s">
        <v>61</v>
      </c>
    </row>
    <row r="2" ht="15.5" spans="1:13">
      <c r="A2" s="27"/>
      <c r="B2" s="27"/>
      <c r="C2" s="27"/>
      <c r="D2" s="27"/>
      <c r="E2" s="27"/>
      <c r="F2" s="29"/>
      <c r="G2" s="27"/>
      <c r="H2" s="27"/>
      <c r="I2" s="27"/>
      <c r="J2" s="37" t="s">
        <v>138</v>
      </c>
      <c r="K2" s="38" t="s">
        <v>105</v>
      </c>
      <c r="L2" s="38" t="s">
        <v>106</v>
      </c>
      <c r="M2" s="39" t="s">
        <v>107</v>
      </c>
    </row>
    <row r="3" s="25" customFormat="1" ht="14.75" spans="1:13">
      <c r="A3" s="30">
        <f>VLOOKUP(B3,文献质量评价!$B$1:$D$42,2,0)</f>
        <v>11</v>
      </c>
      <c r="B3" s="31" t="s">
        <v>51</v>
      </c>
      <c r="C3" s="32">
        <v>2006</v>
      </c>
      <c r="D3" s="30">
        <v>25</v>
      </c>
      <c r="E3" s="30">
        <v>25</v>
      </c>
      <c r="F3" s="30">
        <v>7.8</v>
      </c>
      <c r="G3" s="30">
        <v>2.4</v>
      </c>
      <c r="H3" s="30">
        <v>7</v>
      </c>
      <c r="I3" s="30">
        <v>2.2</v>
      </c>
      <c r="K3" s="25" t="str">
        <f>IF(F3&gt;H3,"预警","")</f>
        <v>预警</v>
      </c>
      <c r="L3" s="25" t="str">
        <f>IF(F3&gt;H3*1.1,"超10%","")</f>
        <v>超10%</v>
      </c>
      <c r="M3" s="40" t="s">
        <v>110</v>
      </c>
    </row>
    <row r="4" s="25" customFormat="1" spans="1:13">
      <c r="A4" s="30">
        <f>VLOOKUP(B4,文献质量评价!$B$1:$D$42,2,0)</f>
        <v>15</v>
      </c>
      <c r="B4" s="31" t="s">
        <v>24</v>
      </c>
      <c r="C4" s="32">
        <v>2008</v>
      </c>
      <c r="D4" s="30">
        <v>15</v>
      </c>
      <c r="E4" s="30">
        <v>15</v>
      </c>
      <c r="F4" s="30">
        <v>6.8</v>
      </c>
      <c r="G4" s="30">
        <v>2.14</v>
      </c>
      <c r="H4" s="30">
        <v>8.66</v>
      </c>
      <c r="I4" s="30">
        <v>2.6</v>
      </c>
      <c r="K4" s="25" t="str">
        <f>IF(F4&gt;H4,"预警","")</f>
        <v/>
      </c>
      <c r="L4" s="25" t="str">
        <f>IF(F4&gt;H4*1.1,"超10%","")</f>
        <v/>
      </c>
      <c r="M4" s="41"/>
    </row>
    <row r="5" s="25" customFormat="1"/>
    <row r="6" spans="1:1">
      <c r="A6" s="33" t="s">
        <v>146</v>
      </c>
    </row>
    <row r="8" s="26" customFormat="1" spans="4:23">
      <c r="D8" s="34"/>
      <c r="E8" s="35"/>
      <c r="F8" s="35"/>
      <c r="G8" s="35"/>
      <c r="H8" s="35"/>
      <c r="I8" s="35"/>
      <c r="R8" s="34"/>
      <c r="S8" s="35"/>
      <c r="T8" s="35"/>
      <c r="U8" s="35"/>
      <c r="V8" s="35"/>
      <c r="W8" s="35"/>
    </row>
    <row r="9" s="26" customFormat="1" spans="4:23">
      <c r="D9" s="35"/>
      <c r="E9" s="35"/>
      <c r="F9" s="35"/>
      <c r="G9" s="35"/>
      <c r="H9" s="35"/>
      <c r="I9" s="35"/>
      <c r="R9" s="35"/>
      <c r="S9" s="35"/>
      <c r="T9" s="35"/>
      <c r="U9" s="35"/>
      <c r="V9" s="35"/>
      <c r="W9" s="35"/>
    </row>
    <row r="10" s="26" customFormat="1"/>
    <row r="11" s="26" customFormat="1"/>
    <row r="12" s="26" customFormat="1"/>
    <row r="13" s="26" customFormat="1"/>
    <row r="14" s="26" customFormat="1"/>
    <row r="15" s="26" customFormat="1"/>
    <row r="16" s="26" customFormat="1" spans="1:5">
      <c r="A16" s="35"/>
      <c r="B16" s="10"/>
      <c r="C16" s="36"/>
      <c r="D16" s="35"/>
      <c r="E16" s="35"/>
    </row>
    <row r="17" s="26" customFormat="1" spans="1:5">
      <c r="A17" s="35"/>
      <c r="B17" s="10"/>
      <c r="C17" s="36"/>
      <c r="D17" s="35"/>
      <c r="E17" s="35"/>
    </row>
    <row r="18" s="26" customFormat="1"/>
    <row r="19" s="26" customFormat="1"/>
    <row r="20" s="26" customFormat="1"/>
    <row r="21" s="26" customFormat="1"/>
    <row r="22" s="26" customFormat="1"/>
    <row r="23" s="26" customFormat="1"/>
    <row r="24" s="26" customFormat="1" spans="4:9">
      <c r="D24" s="34"/>
      <c r="E24" s="35"/>
      <c r="F24" s="35"/>
      <c r="G24" s="35"/>
      <c r="H24" s="35"/>
      <c r="I24" s="35"/>
    </row>
    <row r="25" s="26" customFormat="1" spans="4:9">
      <c r="D25" s="35"/>
      <c r="E25" s="35"/>
      <c r="F25" s="35"/>
      <c r="G25" s="35"/>
      <c r="H25" s="35"/>
      <c r="I25" s="35"/>
    </row>
    <row r="26" s="26" customFormat="1"/>
    <row r="27" s="26" customFormat="1"/>
    <row r="28" s="26" customFormat="1"/>
    <row r="29" s="26" customFormat="1"/>
    <row r="30" s="26" customFormat="1"/>
    <row r="31" s="26" customFormat="1"/>
    <row r="32" s="26" customFormat="1"/>
    <row r="33" s="26" customFormat="1"/>
    <row r="34" s="26" customFormat="1"/>
    <row r="35" s="26" customFormat="1"/>
    <row r="36" s="26" customFormat="1"/>
    <row r="37" s="26" customFormat="1"/>
    <row r="38" s="26" customFormat="1"/>
    <row r="39" s="26" customFormat="1"/>
    <row r="40" s="26" customFormat="1"/>
    <row r="41" s="26" customFormat="1"/>
    <row r="42" s="26" customFormat="1"/>
    <row r="43" s="26" customFormat="1"/>
    <row r="44" s="26" customFormat="1"/>
    <row r="45" s="26" customFormat="1"/>
    <row r="46" s="26" customFormat="1" spans="4:9">
      <c r="D46" s="34"/>
      <c r="E46" s="35"/>
      <c r="F46" s="35"/>
      <c r="G46" s="35"/>
      <c r="H46" s="35"/>
      <c r="I46" s="35"/>
    </row>
    <row r="47" s="26" customFormat="1" spans="4:9">
      <c r="D47" s="35"/>
      <c r="E47" s="35"/>
      <c r="F47" s="35"/>
      <c r="G47" s="35"/>
      <c r="H47" s="35"/>
      <c r="I47" s="35"/>
    </row>
    <row r="48" s="26" customFormat="1" spans="4:9">
      <c r="D48" s="35"/>
      <c r="E48" s="35"/>
      <c r="F48" s="35"/>
      <c r="G48" s="35"/>
      <c r="H48" s="35"/>
      <c r="I48" s="35"/>
    </row>
    <row r="49" s="26" customFormat="1" spans="4:9">
      <c r="D49" s="35"/>
      <c r="E49" s="35"/>
      <c r="F49" s="35"/>
      <c r="G49" s="35"/>
      <c r="H49" s="35"/>
      <c r="I49" s="35"/>
    </row>
    <row r="50" s="26" customFormat="1"/>
    <row r="51" s="26" customFormat="1"/>
    <row r="52" s="26" customFormat="1"/>
    <row r="53" s="26" customFormat="1"/>
    <row r="54" s="26" customFormat="1"/>
  </sheetData>
  <mergeCells count="9"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89"/>
  <sheetViews>
    <sheetView workbookViewId="0">
      <selection activeCell="D109" sqref="D109"/>
    </sheetView>
  </sheetViews>
  <sheetFormatPr defaultColWidth="8.75454545454545" defaultRowHeight="14" outlineLevelCol="4"/>
  <cols>
    <col min="1" max="1" width="8.75454545454545" style="1"/>
    <col min="2" max="2" width="18.1272727272727" style="2" customWidth="1"/>
    <col min="3" max="3" width="40.5" style="2" customWidth="1"/>
    <col min="4" max="4" width="36" customWidth="1"/>
  </cols>
  <sheetData>
    <row r="1" ht="15.5" spans="1:3">
      <c r="A1" s="3" t="s">
        <v>1</v>
      </c>
      <c r="B1" s="4" t="s">
        <v>52</v>
      </c>
      <c r="C1" s="5"/>
    </row>
    <row r="2" spans="1:3">
      <c r="A2" s="6"/>
      <c r="B2" s="6"/>
      <c r="C2" s="7" t="s">
        <v>147</v>
      </c>
    </row>
    <row r="3" ht="14.75" spans="1:3">
      <c r="A3" s="8"/>
      <c r="B3" s="8"/>
      <c r="C3" s="9"/>
    </row>
    <row r="4" spans="1:4">
      <c r="A4" s="1">
        <v>1</v>
      </c>
      <c r="B4" s="10" t="s">
        <v>148</v>
      </c>
      <c r="C4" s="11" t="s">
        <v>149</v>
      </c>
      <c r="D4" s="12" t="s">
        <v>150</v>
      </c>
    </row>
    <row r="5" spans="1:3">
      <c r="A5" s="1">
        <v>2</v>
      </c>
      <c r="B5" s="10" t="s">
        <v>151</v>
      </c>
      <c r="C5" s="11" t="s">
        <v>152</v>
      </c>
    </row>
    <row r="6" spans="1:3">
      <c r="A6" s="1">
        <v>3</v>
      </c>
      <c r="B6" s="10" t="s">
        <v>153</v>
      </c>
      <c r="C6" s="13" t="s">
        <v>154</v>
      </c>
    </row>
    <row r="7" spans="1:3">
      <c r="A7" s="1">
        <v>4</v>
      </c>
      <c r="B7" s="10" t="s">
        <v>155</v>
      </c>
      <c r="C7" s="14" t="s">
        <v>156</v>
      </c>
    </row>
    <row r="8" spans="1:3">
      <c r="A8" s="1">
        <v>5</v>
      </c>
      <c r="B8" s="10" t="s">
        <v>157</v>
      </c>
      <c r="C8" s="10" t="s">
        <v>158</v>
      </c>
    </row>
    <row r="9" spans="1:3">
      <c r="A9" s="1">
        <v>6</v>
      </c>
      <c r="B9" s="10" t="s">
        <v>159</v>
      </c>
      <c r="C9" s="10" t="s">
        <v>160</v>
      </c>
    </row>
    <row r="10" spans="1:3">
      <c r="A10" s="1">
        <v>7</v>
      </c>
      <c r="B10" s="10" t="s">
        <v>161</v>
      </c>
      <c r="C10" s="15" t="s">
        <v>162</v>
      </c>
    </row>
    <row r="11" spans="1:5">
      <c r="A11" s="1">
        <v>8</v>
      </c>
      <c r="B11" s="10" t="s">
        <v>163</v>
      </c>
      <c r="C11" s="10" t="s">
        <v>164</v>
      </c>
      <c r="E11" t="s">
        <v>165</v>
      </c>
    </row>
    <row r="12" spans="1:5">
      <c r="A12" s="1">
        <v>9</v>
      </c>
      <c r="B12" s="10" t="s">
        <v>166</v>
      </c>
      <c r="C12" s="11" t="s">
        <v>149</v>
      </c>
      <c r="D12" s="16" t="s">
        <v>167</v>
      </c>
      <c r="E12" t="s">
        <v>168</v>
      </c>
    </row>
    <row r="13" spans="1:5">
      <c r="A13" s="1">
        <v>10</v>
      </c>
      <c r="B13" s="10" t="s">
        <v>169</v>
      </c>
      <c r="C13" s="10" t="s">
        <v>170</v>
      </c>
      <c r="D13" s="16" t="s">
        <v>171</v>
      </c>
      <c r="E13" t="s">
        <v>172</v>
      </c>
    </row>
    <row r="14" spans="1:3">
      <c r="A14" s="1">
        <v>11</v>
      </c>
      <c r="B14" s="10" t="s">
        <v>173</v>
      </c>
      <c r="C14" s="10" t="s">
        <v>174</v>
      </c>
    </row>
    <row r="15" spans="1:3">
      <c r="A15" s="1">
        <v>12</v>
      </c>
      <c r="B15" s="10" t="s">
        <v>175</v>
      </c>
      <c r="C15" s="10" t="s">
        <v>176</v>
      </c>
    </row>
    <row r="16" spans="1:3">
      <c r="A16" s="1">
        <v>13</v>
      </c>
      <c r="B16" s="10" t="s">
        <v>177</v>
      </c>
      <c r="C16" s="10" t="s">
        <v>178</v>
      </c>
    </row>
    <row r="17" spans="1:3">
      <c r="A17" s="1">
        <v>14</v>
      </c>
      <c r="B17" s="10" t="s">
        <v>179</v>
      </c>
      <c r="C17" s="2" t="s">
        <v>180</v>
      </c>
    </row>
    <row r="18" spans="1:3">
      <c r="A18" s="1">
        <v>15</v>
      </c>
      <c r="B18" s="10" t="s">
        <v>181</v>
      </c>
      <c r="C18" s="10" t="s">
        <v>182</v>
      </c>
    </row>
    <row r="19" spans="1:3">
      <c r="A19" s="1">
        <v>16</v>
      </c>
      <c r="B19" s="10" t="s">
        <v>183</v>
      </c>
      <c r="C19" s="10" t="s">
        <v>184</v>
      </c>
    </row>
    <row r="20" spans="1:3">
      <c r="A20" s="1">
        <v>17</v>
      </c>
      <c r="B20" s="10" t="s">
        <v>185</v>
      </c>
      <c r="C20" s="10" t="s">
        <v>186</v>
      </c>
    </row>
    <row r="21" spans="1:3">
      <c r="A21" s="1">
        <v>18</v>
      </c>
      <c r="B21" s="17" t="s">
        <v>187</v>
      </c>
      <c r="C21" s="18" t="s">
        <v>188</v>
      </c>
    </row>
    <row r="22" spans="1:3">
      <c r="A22" s="1">
        <v>19</v>
      </c>
      <c r="B22" s="17" t="s">
        <v>189</v>
      </c>
      <c r="C22" s="19" t="s">
        <v>190</v>
      </c>
    </row>
    <row r="23" spans="1:3">
      <c r="A23" s="1">
        <v>20</v>
      </c>
      <c r="B23" s="17" t="s">
        <v>191</v>
      </c>
      <c r="C23" s="18" t="s">
        <v>192</v>
      </c>
    </row>
    <row r="24" spans="1:3">
      <c r="A24" s="1">
        <v>21</v>
      </c>
      <c r="B24" s="17" t="s">
        <v>193</v>
      </c>
      <c r="C24" s="19" t="s">
        <v>194</v>
      </c>
    </row>
    <row r="25" spans="1:3">
      <c r="A25" s="1">
        <v>22</v>
      </c>
      <c r="B25" s="17" t="s">
        <v>195</v>
      </c>
      <c r="C25" s="18" t="s">
        <v>196</v>
      </c>
    </row>
    <row r="26" spans="1:3">
      <c r="A26" s="1">
        <v>23</v>
      </c>
      <c r="B26" s="17" t="s">
        <v>197</v>
      </c>
      <c r="C26" s="18" t="s">
        <v>198</v>
      </c>
    </row>
    <row r="27" spans="1:3">
      <c r="A27" s="1">
        <v>24</v>
      </c>
      <c r="B27" s="17" t="s">
        <v>199</v>
      </c>
      <c r="C27" s="20" t="s">
        <v>200</v>
      </c>
    </row>
    <row r="28" spans="1:3">
      <c r="A28" s="1">
        <v>25</v>
      </c>
      <c r="B28" s="17" t="s">
        <v>201</v>
      </c>
      <c r="C28" s="18" t="s">
        <v>202</v>
      </c>
    </row>
    <row r="29" spans="1:3">
      <c r="A29" s="1">
        <v>27</v>
      </c>
      <c r="B29" s="10" t="s">
        <v>64</v>
      </c>
      <c r="C29" s="11" t="s">
        <v>203</v>
      </c>
    </row>
    <row r="30" spans="1:3">
      <c r="A30" s="1">
        <v>28</v>
      </c>
      <c r="B30" s="10" t="s">
        <v>204</v>
      </c>
      <c r="C30" s="11" t="s">
        <v>149</v>
      </c>
    </row>
    <row r="31" spans="1:3">
      <c r="A31" s="1">
        <v>29</v>
      </c>
      <c r="B31" s="21" t="s">
        <v>205</v>
      </c>
      <c r="C31" s="11" t="s">
        <v>149</v>
      </c>
    </row>
    <row r="32" spans="1:3">
      <c r="A32" s="1">
        <v>30</v>
      </c>
      <c r="B32" s="10" t="s">
        <v>206</v>
      </c>
      <c r="C32" s="11" t="s">
        <v>207</v>
      </c>
    </row>
    <row r="33" spans="1:3">
      <c r="A33" s="1">
        <v>32</v>
      </c>
      <c r="B33" s="10" t="s">
        <v>208</v>
      </c>
      <c r="C33" s="14" t="s">
        <v>209</v>
      </c>
    </row>
    <row r="34" spans="1:3">
      <c r="A34" s="1">
        <v>33</v>
      </c>
      <c r="B34" s="17" t="s">
        <v>210</v>
      </c>
      <c r="C34" s="22" t="s">
        <v>211</v>
      </c>
    </row>
    <row r="35" spans="1:3">
      <c r="A35" s="1">
        <v>34</v>
      </c>
      <c r="B35" s="17" t="s">
        <v>212</v>
      </c>
      <c r="C35" s="18" t="s">
        <v>213</v>
      </c>
    </row>
    <row r="36" spans="1:3">
      <c r="A36" s="1">
        <v>35</v>
      </c>
      <c r="B36" s="17" t="s">
        <v>214</v>
      </c>
      <c r="C36" s="18" t="s">
        <v>215</v>
      </c>
    </row>
    <row r="37" spans="1:3">
      <c r="A37" s="1">
        <v>36</v>
      </c>
      <c r="B37" s="17" t="s">
        <v>216</v>
      </c>
      <c r="C37" s="18" t="s">
        <v>217</v>
      </c>
    </row>
    <row r="38" spans="1:3">
      <c r="A38" s="1">
        <v>38</v>
      </c>
      <c r="B38" s="10" t="s">
        <v>218</v>
      </c>
      <c r="C38" s="10" t="s">
        <v>219</v>
      </c>
    </row>
    <row r="39" spans="1:3">
      <c r="A39" s="1">
        <v>40</v>
      </c>
      <c r="B39" s="10" t="s">
        <v>220</v>
      </c>
      <c r="C39" s="10" t="s">
        <v>221</v>
      </c>
    </row>
    <row r="40" spans="1:3">
      <c r="A40" s="1">
        <v>41</v>
      </c>
      <c r="B40" s="17" t="s">
        <v>222</v>
      </c>
      <c r="C40" s="18" t="s">
        <v>223</v>
      </c>
    </row>
    <row r="41" spans="1:3">
      <c r="A41" s="1">
        <v>42</v>
      </c>
      <c r="B41" s="17" t="s">
        <v>224</v>
      </c>
      <c r="C41" s="18" t="s">
        <v>225</v>
      </c>
    </row>
    <row r="42" spans="1:3">
      <c r="A42" s="1">
        <v>43</v>
      </c>
      <c r="B42" s="10" t="s">
        <v>226</v>
      </c>
      <c r="C42" s="14" t="s">
        <v>227</v>
      </c>
    </row>
    <row r="43" spans="1:3">
      <c r="A43" s="1">
        <v>44</v>
      </c>
      <c r="B43" s="10" t="s">
        <v>76</v>
      </c>
      <c r="C43" s="10" t="s">
        <v>228</v>
      </c>
    </row>
    <row r="44" spans="1:3">
      <c r="A44" s="1">
        <v>46</v>
      </c>
      <c r="B44" s="10" t="s">
        <v>229</v>
      </c>
      <c r="C44" s="10" t="s">
        <v>230</v>
      </c>
    </row>
    <row r="45" spans="1:3">
      <c r="A45" s="1">
        <v>47</v>
      </c>
      <c r="B45" s="10" t="s">
        <v>231</v>
      </c>
      <c r="C45" s="11" t="s">
        <v>232</v>
      </c>
    </row>
    <row r="46" spans="1:3">
      <c r="A46" s="1">
        <v>48</v>
      </c>
      <c r="B46" s="17" t="s">
        <v>233</v>
      </c>
      <c r="C46" s="18" t="s">
        <v>234</v>
      </c>
    </row>
    <row r="47" spans="1:3">
      <c r="A47" s="1">
        <v>49</v>
      </c>
      <c r="B47" s="17" t="s">
        <v>235</v>
      </c>
      <c r="C47" s="18" t="s">
        <v>236</v>
      </c>
    </row>
    <row r="48" spans="1:3">
      <c r="A48" s="1">
        <v>50</v>
      </c>
      <c r="B48" s="17" t="s">
        <v>237</v>
      </c>
      <c r="C48" s="18" t="s">
        <v>238</v>
      </c>
    </row>
    <row r="49" spans="1:3">
      <c r="A49" s="1">
        <v>51</v>
      </c>
      <c r="B49" s="17" t="s">
        <v>239</v>
      </c>
      <c r="C49" s="18" t="s">
        <v>240</v>
      </c>
    </row>
    <row r="50" spans="1:3">
      <c r="A50" s="1">
        <v>52</v>
      </c>
      <c r="B50" s="17" t="s">
        <v>241</v>
      </c>
      <c r="C50" s="18" t="s">
        <v>242</v>
      </c>
    </row>
    <row r="51" spans="1:3">
      <c r="A51" s="1">
        <v>53</v>
      </c>
      <c r="B51" s="17" t="s">
        <v>243</v>
      </c>
      <c r="C51" s="18" t="s">
        <v>244</v>
      </c>
    </row>
    <row r="52" spans="1:3">
      <c r="A52" s="1">
        <v>55</v>
      </c>
      <c r="B52" s="17" t="s">
        <v>245</v>
      </c>
      <c r="C52" s="18" t="s">
        <v>246</v>
      </c>
    </row>
    <row r="53" spans="1:3">
      <c r="A53" s="1">
        <v>56</v>
      </c>
      <c r="B53" s="17" t="s">
        <v>247</v>
      </c>
      <c r="C53" s="18" t="s">
        <v>248</v>
      </c>
    </row>
    <row r="54" spans="1:3">
      <c r="A54" s="1">
        <v>57</v>
      </c>
      <c r="B54" s="17" t="s">
        <v>249</v>
      </c>
      <c r="C54" s="18" t="s">
        <v>250</v>
      </c>
    </row>
    <row r="55" spans="1:3">
      <c r="A55" s="1">
        <v>58</v>
      </c>
      <c r="B55" s="17" t="s">
        <v>251</v>
      </c>
      <c r="C55" s="18" t="s">
        <v>252</v>
      </c>
    </row>
    <row r="56" spans="1:3">
      <c r="A56" s="1">
        <v>59</v>
      </c>
      <c r="B56" s="10" t="s">
        <v>253</v>
      </c>
      <c r="C56" s="10" t="s">
        <v>254</v>
      </c>
    </row>
    <row r="57" spans="1:3">
      <c r="A57" s="1">
        <v>60</v>
      </c>
      <c r="B57" s="10" t="s">
        <v>255</v>
      </c>
      <c r="C57" s="10" t="s">
        <v>256</v>
      </c>
    </row>
    <row r="58" spans="1:3">
      <c r="A58" s="1">
        <v>61</v>
      </c>
      <c r="B58" s="17" t="s">
        <v>257</v>
      </c>
      <c r="C58" s="18" t="s">
        <v>258</v>
      </c>
    </row>
    <row r="59" spans="1:3">
      <c r="A59" s="1">
        <v>62</v>
      </c>
      <c r="B59" s="17" t="s">
        <v>259</v>
      </c>
      <c r="C59" s="18" t="s">
        <v>260</v>
      </c>
    </row>
    <row r="60" spans="1:3">
      <c r="A60" s="1">
        <v>63</v>
      </c>
      <c r="B60" s="17" t="s">
        <v>89</v>
      </c>
      <c r="C60" s="18" t="s">
        <v>261</v>
      </c>
    </row>
    <row r="61" spans="1:3">
      <c r="A61" s="1">
        <v>64</v>
      </c>
      <c r="B61" s="17" t="s">
        <v>262</v>
      </c>
      <c r="C61" s="18" t="s">
        <v>263</v>
      </c>
    </row>
    <row r="62" spans="1:3">
      <c r="A62" s="1">
        <v>65</v>
      </c>
      <c r="B62" s="17" t="s">
        <v>264</v>
      </c>
      <c r="C62" s="23" t="s">
        <v>265</v>
      </c>
    </row>
    <row r="63" spans="1:3">
      <c r="A63" s="1">
        <v>66</v>
      </c>
      <c r="B63" s="17" t="s">
        <v>266</v>
      </c>
      <c r="C63" s="18" t="s">
        <v>267</v>
      </c>
    </row>
    <row r="64" spans="1:3">
      <c r="A64" s="1">
        <v>67</v>
      </c>
      <c r="B64" s="17" t="s">
        <v>268</v>
      </c>
      <c r="C64" s="18" t="s">
        <v>269</v>
      </c>
    </row>
    <row r="65" spans="1:3">
      <c r="A65" s="1">
        <v>68</v>
      </c>
      <c r="B65" s="17" t="s">
        <v>270</v>
      </c>
      <c r="C65" s="23" t="s">
        <v>271</v>
      </c>
    </row>
    <row r="66" spans="1:3">
      <c r="A66" s="1">
        <v>69</v>
      </c>
      <c r="B66" s="17" t="s">
        <v>272</v>
      </c>
      <c r="C66" s="18" t="s">
        <v>273</v>
      </c>
    </row>
    <row r="67" spans="1:3">
      <c r="A67" s="1">
        <v>70</v>
      </c>
      <c r="B67" s="10" t="s">
        <v>274</v>
      </c>
      <c r="C67" s="10" t="s">
        <v>275</v>
      </c>
    </row>
    <row r="68" spans="1:3">
      <c r="A68" s="1">
        <v>71</v>
      </c>
      <c r="B68" s="10" t="s">
        <v>276</v>
      </c>
      <c r="C68" s="10" t="s">
        <v>277</v>
      </c>
    </row>
    <row r="69" spans="1:3">
      <c r="A69" s="1">
        <v>72</v>
      </c>
      <c r="B69" s="10" t="s">
        <v>278</v>
      </c>
      <c r="C69" s="10" t="s">
        <v>279</v>
      </c>
    </row>
    <row r="70" spans="1:3">
      <c r="A70" s="1">
        <v>73</v>
      </c>
      <c r="B70" s="10" t="s">
        <v>280</v>
      </c>
      <c r="C70" s="24" t="s">
        <v>281</v>
      </c>
    </row>
    <row r="71" spans="1:3">
      <c r="A71" s="1">
        <v>74</v>
      </c>
      <c r="B71" s="10" t="s">
        <v>282</v>
      </c>
      <c r="C71" s="10" t="s">
        <v>283</v>
      </c>
    </row>
    <row r="72" spans="1:3">
      <c r="A72" s="1">
        <v>75</v>
      </c>
      <c r="B72" s="10" t="s">
        <v>87</v>
      </c>
      <c r="C72" s="10" t="s">
        <v>284</v>
      </c>
    </row>
    <row r="73" spans="1:3">
      <c r="A73" s="1">
        <v>76</v>
      </c>
      <c r="B73" s="10" t="s">
        <v>285</v>
      </c>
      <c r="C73" s="13" t="s">
        <v>286</v>
      </c>
    </row>
    <row r="74" spans="1:3">
      <c r="A74" s="1">
        <v>77</v>
      </c>
      <c r="B74" s="10" t="s">
        <v>287</v>
      </c>
      <c r="C74" s="10" t="s">
        <v>288</v>
      </c>
    </row>
    <row r="75" spans="1:3">
      <c r="A75" s="1">
        <v>78</v>
      </c>
      <c r="B75" s="10" t="s">
        <v>289</v>
      </c>
      <c r="C75" s="10" t="s">
        <v>290</v>
      </c>
    </row>
    <row r="76" spans="1:3">
      <c r="A76" s="1">
        <v>79</v>
      </c>
      <c r="B76" s="10" t="s">
        <v>291</v>
      </c>
      <c r="C76" s="10" t="s">
        <v>292</v>
      </c>
    </row>
    <row r="77" spans="1:3">
      <c r="A77" s="1">
        <v>80</v>
      </c>
      <c r="B77" s="17" t="s">
        <v>293</v>
      </c>
      <c r="C77" s="17" t="s">
        <v>294</v>
      </c>
    </row>
    <row r="78" spans="1:3">
      <c r="A78" s="1">
        <v>81</v>
      </c>
      <c r="B78" s="10" t="s">
        <v>295</v>
      </c>
      <c r="C78" s="10" t="s">
        <v>296</v>
      </c>
    </row>
    <row r="79" spans="1:3">
      <c r="A79" s="1">
        <v>82</v>
      </c>
      <c r="B79" s="10" t="s">
        <v>297</v>
      </c>
      <c r="C79" s="10" t="s">
        <v>298</v>
      </c>
    </row>
    <row r="80" spans="1:3">
      <c r="A80" s="1">
        <v>83</v>
      </c>
      <c r="B80" s="10" t="s">
        <v>299</v>
      </c>
      <c r="C80" s="10" t="s">
        <v>292</v>
      </c>
    </row>
    <row r="81" spans="1:3">
      <c r="A81" s="1">
        <v>84</v>
      </c>
      <c r="B81" s="10" t="s">
        <v>300</v>
      </c>
      <c r="C81" s="13" t="s">
        <v>301</v>
      </c>
    </row>
    <row r="82" spans="1:3">
      <c r="A82" s="1">
        <v>85</v>
      </c>
      <c r="B82" s="10" t="s">
        <v>302</v>
      </c>
      <c r="C82" s="10" t="s">
        <v>290</v>
      </c>
    </row>
    <row r="83" spans="1:3">
      <c r="A83" s="1">
        <v>86</v>
      </c>
      <c r="B83" s="10" t="s">
        <v>303</v>
      </c>
      <c r="C83" s="13" t="s">
        <v>304</v>
      </c>
    </row>
    <row r="84" spans="2:3">
      <c r="B84" s="10" t="s">
        <v>303</v>
      </c>
      <c r="C84" s="13" t="s">
        <v>304</v>
      </c>
    </row>
    <row r="85" spans="1:3">
      <c r="A85" s="1">
        <v>87</v>
      </c>
      <c r="B85" s="10" t="s">
        <v>305</v>
      </c>
      <c r="C85" s="10" t="s">
        <v>306</v>
      </c>
    </row>
    <row r="86" spans="1:3">
      <c r="A86" s="1">
        <v>88</v>
      </c>
      <c r="B86" s="10" t="s">
        <v>307</v>
      </c>
      <c r="C86" s="13" t="s">
        <v>308</v>
      </c>
    </row>
    <row r="87" spans="1:3">
      <c r="A87" s="1">
        <v>89</v>
      </c>
      <c r="B87" s="17" t="s">
        <v>309</v>
      </c>
      <c r="C87" s="17" t="s">
        <v>310</v>
      </c>
    </row>
    <row r="88" spans="1:3">
      <c r="A88" s="1">
        <v>90</v>
      </c>
      <c r="B88" s="10" t="s">
        <v>311</v>
      </c>
      <c r="C88" s="10" t="s">
        <v>312</v>
      </c>
    </row>
    <row r="89" spans="1:3">
      <c r="A89" s="1">
        <v>91</v>
      </c>
      <c r="B89" s="10" t="s">
        <v>313</v>
      </c>
      <c r="C89" s="13" t="s">
        <v>314</v>
      </c>
    </row>
  </sheetData>
  <autoFilter ref="A3:D89">
    <extLst/>
  </autoFilter>
  <mergeCells count="4">
    <mergeCell ref="A1:A3"/>
    <mergeCell ref="A83:A84"/>
    <mergeCell ref="B1:B3"/>
    <mergeCell ref="C2:C3"/>
  </mergeCells>
  <pageMargins left="0.75" right="0.75" top="1" bottom="1" header="0.5" footer="0.5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P63"/>
  <sheetViews>
    <sheetView zoomScale="70" zoomScaleNormal="70" workbookViewId="0">
      <selection activeCell="A7" sqref="$A7:$XFD7"/>
    </sheetView>
  </sheetViews>
  <sheetFormatPr defaultColWidth="8.75454545454545" defaultRowHeight="14"/>
  <sheetData>
    <row r="1" ht="15.5" spans="1:18">
      <c r="A1" s="79" t="s">
        <v>1</v>
      </c>
      <c r="B1" s="80" t="s">
        <v>52</v>
      </c>
      <c r="C1" s="27" t="s">
        <v>2</v>
      </c>
      <c r="D1" s="1" t="s">
        <v>53</v>
      </c>
      <c r="E1" s="1"/>
      <c r="F1" s="1" t="s">
        <v>54</v>
      </c>
      <c r="G1" s="1"/>
      <c r="H1" s="102"/>
      <c r="I1" s="27" t="s">
        <v>1</v>
      </c>
      <c r="J1" s="27" t="s">
        <v>0</v>
      </c>
      <c r="K1" s="27" t="s">
        <v>2</v>
      </c>
      <c r="L1" s="27" t="s">
        <v>55</v>
      </c>
      <c r="M1" s="27" t="s">
        <v>56</v>
      </c>
      <c r="N1" s="27" t="s">
        <v>57</v>
      </c>
      <c r="O1" s="28" t="s">
        <v>58</v>
      </c>
      <c r="P1" s="27" t="s">
        <v>59</v>
      </c>
      <c r="Q1" s="27" t="s">
        <v>60</v>
      </c>
      <c r="R1" s="27" t="s">
        <v>61</v>
      </c>
    </row>
    <row r="2" ht="15.5" spans="1:18">
      <c r="A2" s="81"/>
      <c r="B2" s="82"/>
      <c r="C2" s="27"/>
      <c r="D2" s="83" t="s">
        <v>62</v>
      </c>
      <c r="E2" s="83" t="s">
        <v>63</v>
      </c>
      <c r="F2" s="83" t="s">
        <v>62</v>
      </c>
      <c r="G2" s="83" t="s">
        <v>63</v>
      </c>
      <c r="I2" s="27"/>
      <c r="J2" s="27"/>
      <c r="K2" s="27"/>
      <c r="L2" s="27"/>
      <c r="M2" s="27"/>
      <c r="N2" s="27"/>
      <c r="O2" s="29"/>
      <c r="P2" s="27"/>
      <c r="Q2" s="27"/>
      <c r="R2" s="27"/>
    </row>
    <row r="3" spans="1:18">
      <c r="A3" s="1">
        <f>VLOOKUP(B3,文献质量评价!$B$1:$D$42,2,0)</f>
        <v>30</v>
      </c>
      <c r="B3" s="44" t="s">
        <v>20</v>
      </c>
      <c r="C3" s="1">
        <f>VLOOKUP(B3,文献质量评价!$B$1:$D$42,3,0)</f>
        <v>2013</v>
      </c>
      <c r="D3" s="1">
        <v>70</v>
      </c>
      <c r="E3" s="1">
        <v>450</v>
      </c>
      <c r="F3" s="1">
        <v>109</v>
      </c>
      <c r="G3" s="1">
        <v>452</v>
      </c>
      <c r="I3" s="1">
        <v>27</v>
      </c>
      <c r="J3" s="10" t="s">
        <v>64</v>
      </c>
      <c r="K3" s="36">
        <v>2011</v>
      </c>
      <c r="L3">
        <v>54</v>
      </c>
      <c r="M3">
        <v>52</v>
      </c>
      <c r="N3" t="s">
        <v>65</v>
      </c>
      <c r="O3">
        <v>18</v>
      </c>
      <c r="P3" t="s">
        <v>66</v>
      </c>
      <c r="Q3">
        <v>15</v>
      </c>
      <c r="R3" t="s">
        <v>67</v>
      </c>
    </row>
    <row r="4" spans="1:7">
      <c r="A4" s="1">
        <f>VLOOKUP(B4,文献质量评价!$B$1:$D$42,2,0)</f>
        <v>52</v>
      </c>
      <c r="B4" s="44" t="s">
        <v>50</v>
      </c>
      <c r="C4" s="1">
        <f>VLOOKUP(B4,文献质量评价!$B$1:$D$42,3,0)</f>
        <v>2018</v>
      </c>
      <c r="D4" s="1">
        <v>7</v>
      </c>
      <c r="E4" s="1">
        <v>41</v>
      </c>
      <c r="F4" s="1">
        <v>11</v>
      </c>
      <c r="G4" s="1">
        <v>40</v>
      </c>
    </row>
    <row r="5" spans="1:7">
      <c r="A5" s="1">
        <f>VLOOKUP(B5,文献质量评价!$B$1:$K$42,2,0)</f>
        <v>92</v>
      </c>
      <c r="B5" s="35" t="s">
        <v>40</v>
      </c>
      <c r="C5" s="1">
        <f>VLOOKUP(B5,文献质量评价!$B$1:$D$42,3,0)</f>
        <v>2013</v>
      </c>
      <c r="D5" s="35">
        <v>95</v>
      </c>
      <c r="E5" s="35">
        <v>575</v>
      </c>
      <c r="F5" s="35">
        <v>124</v>
      </c>
      <c r="G5" s="35">
        <v>580</v>
      </c>
    </row>
    <row r="6" spans="1:7">
      <c r="A6" s="1">
        <f>VLOOKUP(B6,文献质量评价!$B$1:$K$42,2,0)</f>
        <v>93</v>
      </c>
      <c r="B6" s="35" t="s">
        <v>28</v>
      </c>
      <c r="C6" s="1">
        <f>VLOOKUP(B6,文献质量评价!$B$1:$D$42,3,0)</f>
        <v>2020</v>
      </c>
      <c r="D6" s="35">
        <v>1</v>
      </c>
      <c r="E6" s="35">
        <v>42</v>
      </c>
      <c r="F6" s="35">
        <v>8</v>
      </c>
      <c r="G6" s="35">
        <v>40</v>
      </c>
    </row>
    <row r="7" spans="1:7">
      <c r="A7" s="1" t="e">
        <f>VLOOKUP(B7,文献质量评价!$B$1:$K$42,2,0)</f>
        <v>#N/A</v>
      </c>
      <c r="B7" s="35" t="s">
        <v>68</v>
      </c>
      <c r="C7" s="1">
        <v>2019</v>
      </c>
      <c r="D7" s="62">
        <v>63</v>
      </c>
      <c r="E7" s="62">
        <v>299</v>
      </c>
      <c r="F7" s="62">
        <v>50</v>
      </c>
      <c r="G7" s="62">
        <v>304</v>
      </c>
    </row>
    <row r="8" spans="2:7">
      <c r="B8" s="35" t="s">
        <v>69</v>
      </c>
      <c r="C8" s="103">
        <v>2019</v>
      </c>
      <c r="D8" s="1">
        <v>47</v>
      </c>
      <c r="E8" s="1">
        <v>173</v>
      </c>
      <c r="F8" s="1">
        <v>47</v>
      </c>
      <c r="G8" s="1">
        <v>170</v>
      </c>
    </row>
    <row r="9" spans="4:7">
      <c r="D9" s="1"/>
      <c r="E9" s="1"/>
      <c r="F9" s="1"/>
      <c r="G9" s="1"/>
    </row>
    <row r="10" spans="4:7">
      <c r="D10" s="1"/>
      <c r="E10" s="1"/>
      <c r="F10" s="1"/>
      <c r="G10" s="1"/>
    </row>
    <row r="11" spans="1:42">
      <c r="A11" s="52"/>
      <c r="B11" s="52"/>
      <c r="C11" s="52"/>
      <c r="D11" s="86" t="s">
        <v>70</v>
      </c>
      <c r="E11" s="51"/>
      <c r="F11" s="51"/>
      <c r="G11" s="51"/>
      <c r="H11" s="51"/>
      <c r="I11" s="51"/>
      <c r="J11" s="52"/>
      <c r="K11" s="52"/>
      <c r="L11" s="52"/>
      <c r="M11" s="52"/>
      <c r="N11" s="26"/>
      <c r="O11" s="52"/>
      <c r="P11" s="52"/>
      <c r="Q11" s="52"/>
      <c r="R11" s="86" t="s">
        <v>71</v>
      </c>
      <c r="S11" s="51"/>
      <c r="T11" s="51"/>
      <c r="U11" s="51"/>
      <c r="V11" s="51"/>
      <c r="W11" s="51"/>
      <c r="X11" s="52"/>
      <c r="Y11" s="52"/>
      <c r="Z11" s="52"/>
      <c r="AA11" s="52"/>
      <c r="AB11" s="52"/>
      <c r="AD11" s="51" t="s">
        <v>72</v>
      </c>
      <c r="AE11" s="51"/>
      <c r="AF11" s="51"/>
      <c r="AG11" s="51"/>
      <c r="AH11" s="51"/>
      <c r="AI11" s="51"/>
      <c r="AJ11" s="51"/>
      <c r="AK11" s="51"/>
      <c r="AL11" s="51"/>
      <c r="AM11" s="51"/>
      <c r="AN11" s="52"/>
      <c r="AO11" s="52"/>
      <c r="AP11" s="52"/>
    </row>
    <row r="12" spans="1:42">
      <c r="A12" s="52"/>
      <c r="B12" s="52"/>
      <c r="C12" s="52"/>
      <c r="D12" s="51"/>
      <c r="E12" s="51"/>
      <c r="F12" s="51"/>
      <c r="G12" s="51"/>
      <c r="H12" s="51"/>
      <c r="I12" s="51"/>
      <c r="J12" s="52"/>
      <c r="K12" s="52"/>
      <c r="L12" s="52"/>
      <c r="M12" s="52"/>
      <c r="N12" s="26"/>
      <c r="O12" s="52"/>
      <c r="P12" s="52"/>
      <c r="Q12" s="52"/>
      <c r="R12" s="51"/>
      <c r="S12" s="51"/>
      <c r="T12" s="51"/>
      <c r="U12" s="51"/>
      <c r="V12" s="51"/>
      <c r="W12" s="51"/>
      <c r="X12" s="52"/>
      <c r="Y12" s="52"/>
      <c r="Z12" s="52"/>
      <c r="AA12" s="52"/>
      <c r="AB12" s="52"/>
      <c r="AD12" s="52"/>
      <c r="AE12" s="52"/>
      <c r="AF12" s="52"/>
      <c r="AG12" s="52"/>
      <c r="AH12" s="52"/>
      <c r="AI12" s="52"/>
      <c r="AJ12" s="52"/>
      <c r="AK12" s="52"/>
      <c r="AL12" s="52"/>
      <c r="AM12" s="52"/>
      <c r="AN12" s="52"/>
      <c r="AO12" s="52"/>
      <c r="AP12" s="52"/>
    </row>
    <row r="13" spans="1:28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</row>
    <row r="37" spans="1:26">
      <c r="A37" s="46"/>
      <c r="B37" s="46"/>
      <c r="C37" s="46"/>
      <c r="D37" s="47" t="s">
        <v>73</v>
      </c>
      <c r="E37" s="48"/>
      <c r="F37" s="48"/>
      <c r="G37" s="48"/>
      <c r="H37" s="48"/>
      <c r="I37" s="48"/>
      <c r="J37" s="46"/>
      <c r="K37" s="46"/>
      <c r="L37" s="46"/>
      <c r="M37" s="46"/>
      <c r="N37" s="46"/>
      <c r="O37" s="46"/>
      <c r="P37" s="46"/>
      <c r="Q37" s="46"/>
      <c r="R37" s="46"/>
      <c r="S37" s="46"/>
      <c r="T37" s="46"/>
      <c r="U37" s="46"/>
      <c r="V37" s="46"/>
      <c r="W37" s="46"/>
      <c r="X37" s="46"/>
      <c r="Y37" s="46"/>
      <c r="Z37" s="46"/>
    </row>
    <row r="38" spans="1:26">
      <c r="A38" s="46"/>
      <c r="B38" s="46"/>
      <c r="C38" s="46"/>
      <c r="D38" s="48"/>
      <c r="E38" s="48"/>
      <c r="F38" s="48"/>
      <c r="G38" s="48"/>
      <c r="H38" s="48"/>
      <c r="I38" s="48"/>
      <c r="J38" s="46"/>
      <c r="K38" s="46"/>
      <c r="L38" s="46"/>
      <c r="M38" s="46"/>
      <c r="N38" s="46"/>
      <c r="O38" s="46"/>
      <c r="P38" s="46"/>
      <c r="Q38" s="46"/>
      <c r="R38" s="46"/>
      <c r="S38" s="46"/>
      <c r="T38" s="46"/>
      <c r="U38" s="46"/>
      <c r="V38" s="46"/>
      <c r="W38" s="46"/>
      <c r="X38" s="46"/>
      <c r="Y38" s="46"/>
      <c r="Z38" s="46"/>
    </row>
    <row r="60" s="59" customFormat="1" spans="1:26">
      <c r="A60" s="60"/>
      <c r="B60" s="60"/>
      <c r="C60" s="60"/>
      <c r="D60" s="61"/>
      <c r="E60" s="62"/>
      <c r="F60" s="62"/>
      <c r="G60" s="62"/>
      <c r="H60" s="62"/>
      <c r="I60" s="62"/>
      <c r="J60" s="60"/>
      <c r="K60" s="60"/>
      <c r="L60" s="60"/>
      <c r="M60" s="60"/>
      <c r="N60" s="60"/>
      <c r="O60" s="60"/>
      <c r="P60" s="60"/>
      <c r="Q60" s="60"/>
      <c r="R60" s="60"/>
      <c r="S60" s="60"/>
      <c r="T60" s="60"/>
      <c r="U60" s="60"/>
      <c r="V60" s="60"/>
      <c r="W60" s="60"/>
      <c r="X60" s="60"/>
      <c r="Y60" s="60"/>
      <c r="Z60" s="60"/>
    </row>
    <row r="61" s="59" customFormat="1" spans="1:26">
      <c r="A61" s="60"/>
      <c r="B61" s="60"/>
      <c r="C61" s="60"/>
      <c r="D61" s="62"/>
      <c r="E61" s="62"/>
      <c r="F61" s="62"/>
      <c r="G61" s="62"/>
      <c r="H61" s="62"/>
      <c r="I61" s="62"/>
      <c r="J61" s="60"/>
      <c r="K61" s="60"/>
      <c r="L61" s="60"/>
      <c r="M61" s="60"/>
      <c r="N61" s="60"/>
      <c r="O61" s="60"/>
      <c r="P61" s="60"/>
      <c r="Q61" s="60"/>
      <c r="R61" s="60"/>
      <c r="S61" s="60"/>
      <c r="T61" s="60"/>
      <c r="U61" s="60"/>
      <c r="V61" s="60"/>
      <c r="W61" s="60"/>
      <c r="X61" s="60"/>
      <c r="Y61" s="60"/>
      <c r="Z61" s="60"/>
    </row>
    <row r="62" s="59" customFormat="1"/>
    <row r="63" s="59" customFormat="1"/>
  </sheetData>
  <mergeCells count="16">
    <mergeCell ref="D1:E1"/>
    <mergeCell ref="F1:G1"/>
    <mergeCell ref="AD11:AM11"/>
    <mergeCell ref="A1:A2"/>
    <mergeCell ref="B1:B2"/>
    <mergeCell ref="C1:C2"/>
    <mergeCell ref="I1:I2"/>
    <mergeCell ref="J1:J2"/>
    <mergeCell ref="K1:K2"/>
    <mergeCell ref="L1:L2"/>
    <mergeCell ref="M1:M2"/>
    <mergeCell ref="N1:N2"/>
    <mergeCell ref="O1:O2"/>
    <mergeCell ref="P1:P2"/>
    <mergeCell ref="Q1:Q2"/>
    <mergeCell ref="R1:R2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C67"/>
  <sheetViews>
    <sheetView zoomScale="55" zoomScaleNormal="55" workbookViewId="0">
      <selection activeCell="B3" sqref="B3:B9"/>
    </sheetView>
  </sheetViews>
  <sheetFormatPr defaultColWidth="8.75454545454545" defaultRowHeight="14"/>
  <cols>
    <col min="4" max="4" width="12.8727272727273"/>
  </cols>
  <sheetData>
    <row r="1" ht="15.5" spans="1:7">
      <c r="A1" s="79" t="s">
        <v>1</v>
      </c>
      <c r="B1" s="80" t="s">
        <v>52</v>
      </c>
      <c r="C1" s="27" t="s">
        <v>2</v>
      </c>
      <c r="D1" s="1" t="s">
        <v>53</v>
      </c>
      <c r="E1" s="1"/>
      <c r="F1" s="1" t="s">
        <v>54</v>
      </c>
      <c r="G1" s="1"/>
    </row>
    <row r="2" ht="15.5" spans="1:7">
      <c r="A2" s="81"/>
      <c r="B2" s="82"/>
      <c r="C2" s="27"/>
      <c r="D2" s="83" t="s">
        <v>62</v>
      </c>
      <c r="E2" s="83" t="s">
        <v>63</v>
      </c>
      <c r="F2" s="83" t="s">
        <v>62</v>
      </c>
      <c r="G2" s="83" t="s">
        <v>63</v>
      </c>
    </row>
    <row r="3" spans="1:7">
      <c r="A3" s="1">
        <f>VLOOKUP(B3,文献质量评价!$B$1:$D$42,2,0)</f>
        <v>9</v>
      </c>
      <c r="B3" s="44" t="s">
        <v>37</v>
      </c>
      <c r="C3" s="36">
        <v>2005</v>
      </c>
      <c r="D3" s="36">
        <v>101</v>
      </c>
      <c r="E3" s="1">
        <v>749</v>
      </c>
      <c r="F3" s="1">
        <v>93</v>
      </c>
      <c r="G3" s="1">
        <v>831</v>
      </c>
    </row>
    <row r="4" spans="1:8">
      <c r="A4" s="1">
        <f>VLOOKUP(B4,文献质量评价!$B$1:$D$42,2,0)</f>
        <v>19</v>
      </c>
      <c r="B4" s="10" t="s">
        <v>29</v>
      </c>
      <c r="C4" s="36">
        <f>VLOOKUP(B4,文献质量评价!$B$1:$D$42,3,0)</f>
        <v>2011</v>
      </c>
      <c r="D4" s="36">
        <v>7</v>
      </c>
      <c r="E4" s="1">
        <v>52</v>
      </c>
      <c r="F4" s="1">
        <v>9</v>
      </c>
      <c r="G4" s="1">
        <v>54</v>
      </c>
      <c r="H4" s="100"/>
    </row>
    <row r="5" spans="1:19">
      <c r="A5" s="1">
        <f>VLOOKUP(B5,文献质量评价!$B$1:$D$42,2,0)</f>
        <v>94</v>
      </c>
      <c r="B5" s="101" t="s">
        <v>47</v>
      </c>
      <c r="C5" s="35">
        <v>2019</v>
      </c>
      <c r="D5" s="75">
        <v>48</v>
      </c>
      <c r="E5" s="75">
        <v>614</v>
      </c>
      <c r="F5" s="75">
        <v>55</v>
      </c>
      <c r="G5" s="75">
        <v>617</v>
      </c>
      <c r="M5" s="1"/>
      <c r="N5" s="1"/>
      <c r="O5" s="10"/>
      <c r="P5" s="1"/>
      <c r="Q5" s="1"/>
      <c r="R5" s="1"/>
      <c r="S5" s="1"/>
    </row>
    <row r="6" spans="1:19">
      <c r="A6" s="1">
        <f>VLOOKUP(B6,文献质量评价!$B$1:$D$42,2,0)</f>
        <v>95</v>
      </c>
      <c r="B6" s="44" t="s">
        <v>10</v>
      </c>
      <c r="C6" s="36">
        <v>2002</v>
      </c>
      <c r="D6" s="1">
        <v>1</v>
      </c>
      <c r="E6" s="1">
        <v>20</v>
      </c>
      <c r="F6" s="1">
        <v>0</v>
      </c>
      <c r="G6" s="1">
        <v>20</v>
      </c>
      <c r="M6" s="1"/>
      <c r="N6" s="1"/>
      <c r="O6" s="10"/>
      <c r="P6" s="1"/>
      <c r="Q6" s="1"/>
      <c r="R6" s="1"/>
      <c r="S6" s="1"/>
    </row>
    <row r="7" spans="1:19">
      <c r="A7" s="1">
        <f>VLOOKUP(B7,文献质量评价!$B$1:$D$42,2,0)</f>
        <v>96</v>
      </c>
      <c r="B7" s="44" t="s">
        <v>19</v>
      </c>
      <c r="C7" s="36">
        <v>2005</v>
      </c>
      <c r="D7" s="1">
        <v>8</v>
      </c>
      <c r="E7" s="1">
        <v>71</v>
      </c>
      <c r="F7" s="1">
        <v>14</v>
      </c>
      <c r="G7" s="1">
        <v>71</v>
      </c>
      <c r="M7" s="1"/>
      <c r="N7" s="1"/>
      <c r="O7" s="10"/>
      <c r="P7" s="1"/>
      <c r="Q7" s="1"/>
      <c r="R7" s="1"/>
      <c r="S7" s="1"/>
    </row>
    <row r="8" spans="1:7">
      <c r="A8" s="1">
        <f>VLOOKUP(B8,文献质量评价!$B$1:$D$42,2,0)</f>
        <v>103</v>
      </c>
      <c r="B8" s="45" t="s">
        <v>46</v>
      </c>
      <c r="C8" s="42">
        <v>2004</v>
      </c>
      <c r="D8" s="1">
        <v>11</v>
      </c>
      <c r="E8" s="1">
        <v>20</v>
      </c>
      <c r="F8" s="1">
        <v>10</v>
      </c>
      <c r="G8" s="1">
        <v>20</v>
      </c>
    </row>
    <row r="9" spans="1:7">
      <c r="A9" s="1">
        <f>VLOOKUP(B9,文献质量评价!$B$1:$D$42,2,0)</f>
        <v>107</v>
      </c>
      <c r="B9" s="45" t="s">
        <v>35</v>
      </c>
      <c r="C9" s="42">
        <v>2001</v>
      </c>
      <c r="D9" s="1">
        <v>14</v>
      </c>
      <c r="E9" s="1">
        <v>30</v>
      </c>
      <c r="F9" s="1">
        <v>8</v>
      </c>
      <c r="G9" s="1">
        <v>32</v>
      </c>
    </row>
    <row r="11" spans="1:28">
      <c r="A11" s="52"/>
      <c r="B11" s="52"/>
      <c r="C11" s="52"/>
      <c r="D11" s="86" t="s">
        <v>70</v>
      </c>
      <c r="E11" s="51"/>
      <c r="F11" s="51"/>
      <c r="G11" s="51"/>
      <c r="H11" s="51"/>
      <c r="I11" s="51"/>
      <c r="J11" s="52"/>
      <c r="K11" s="52"/>
      <c r="L11" s="52"/>
      <c r="M11" s="52"/>
      <c r="N11" s="26"/>
      <c r="O11" s="52"/>
      <c r="P11" s="52"/>
      <c r="Q11" s="52"/>
      <c r="R11" s="86" t="s">
        <v>71</v>
      </c>
      <c r="S11" s="51"/>
      <c r="T11" s="51"/>
      <c r="U11" s="51"/>
      <c r="V11" s="51"/>
      <c r="W11" s="87"/>
      <c r="X11" s="88"/>
      <c r="Y11" s="88"/>
      <c r="Z11" s="88"/>
      <c r="AA11" s="88"/>
      <c r="AB11" s="88"/>
    </row>
    <row r="12" spans="1:28">
      <c r="A12" s="52"/>
      <c r="B12" s="52"/>
      <c r="C12" s="52"/>
      <c r="D12" s="51"/>
      <c r="E12" s="51"/>
      <c r="F12" s="51"/>
      <c r="G12" s="51"/>
      <c r="H12" s="51"/>
      <c r="I12" s="51"/>
      <c r="J12" s="52"/>
      <c r="K12" s="52"/>
      <c r="L12" s="52"/>
      <c r="M12" s="52"/>
      <c r="N12" s="26"/>
      <c r="O12" s="52"/>
      <c r="P12" s="52"/>
      <c r="Q12" s="52"/>
      <c r="R12" s="51"/>
      <c r="S12" s="51"/>
      <c r="T12" s="51"/>
      <c r="U12" s="51"/>
      <c r="V12" s="51"/>
      <c r="W12" s="87"/>
      <c r="X12" s="88"/>
      <c r="Y12" s="88"/>
      <c r="Z12" s="88"/>
      <c r="AA12" s="88"/>
      <c r="AB12" s="88"/>
    </row>
    <row r="13" spans="1:28">
      <c r="A13" s="52"/>
      <c r="B13" s="52"/>
      <c r="C13" s="52"/>
      <c r="D13" s="52"/>
      <c r="E13" s="52"/>
      <c r="F13" s="52"/>
      <c r="G13" s="52"/>
      <c r="H13" s="52"/>
      <c r="I13" s="52"/>
      <c r="J13" s="52"/>
      <c r="K13" s="52"/>
      <c r="L13" s="52"/>
      <c r="M13" s="52"/>
      <c r="O13" s="52"/>
      <c r="P13" s="52"/>
      <c r="Q13" s="52"/>
      <c r="R13" s="52"/>
      <c r="S13" s="52"/>
      <c r="T13" s="52"/>
      <c r="U13" s="52"/>
      <c r="V13" s="52"/>
      <c r="W13" s="88"/>
      <c r="X13" s="88"/>
      <c r="Y13" s="88"/>
      <c r="Z13" s="88"/>
      <c r="AA13" s="88"/>
      <c r="AB13" s="88"/>
    </row>
    <row r="39" spans="1:29">
      <c r="A39" s="46"/>
      <c r="B39" s="46"/>
      <c r="C39" s="46"/>
      <c r="D39" s="47" t="s">
        <v>73</v>
      </c>
      <c r="E39" s="48"/>
      <c r="F39" s="48"/>
      <c r="G39" s="48"/>
      <c r="H39" s="48"/>
      <c r="I39" s="48"/>
      <c r="J39" s="46"/>
      <c r="K39" s="46"/>
      <c r="L39" s="46"/>
      <c r="M39" s="46"/>
      <c r="N39" s="46"/>
      <c r="O39" s="46"/>
      <c r="P39" s="46"/>
      <c r="Q39" s="46"/>
      <c r="R39" s="46"/>
      <c r="S39" s="46"/>
      <c r="T39" s="46"/>
      <c r="U39" s="46"/>
      <c r="V39" s="46"/>
      <c r="W39" s="46"/>
      <c r="X39" s="46"/>
      <c r="Y39" s="46"/>
      <c r="Z39" s="46"/>
      <c r="AA39" s="46"/>
      <c r="AB39" s="46"/>
      <c r="AC39" s="46"/>
    </row>
    <row r="40" spans="1:29">
      <c r="A40" s="46"/>
      <c r="B40" s="46"/>
      <c r="C40" s="46"/>
      <c r="D40" s="48"/>
      <c r="E40" s="48"/>
      <c r="F40" s="48"/>
      <c r="G40" s="48"/>
      <c r="H40" s="48"/>
      <c r="I40" s="48"/>
      <c r="J40" s="46"/>
      <c r="K40" s="46"/>
      <c r="L40" s="46"/>
      <c r="M40" s="46"/>
      <c r="N40" s="46"/>
      <c r="O40" s="46"/>
      <c r="P40" s="46"/>
      <c r="Q40" s="46"/>
      <c r="R40" s="46"/>
      <c r="S40" s="46"/>
      <c r="T40" s="46"/>
      <c r="U40" s="46"/>
      <c r="V40" s="46"/>
      <c r="W40" s="46"/>
      <c r="X40" s="46"/>
      <c r="Y40" s="46"/>
      <c r="Z40" s="46"/>
      <c r="AA40" s="46"/>
      <c r="AB40" s="46"/>
      <c r="AC40" s="46"/>
    </row>
    <row r="65" s="59" customFormat="1" spans="1:29">
      <c r="A65" s="60"/>
      <c r="B65" s="60"/>
      <c r="C65" s="60"/>
      <c r="D65" s="61"/>
      <c r="E65" s="62"/>
      <c r="F65" s="62"/>
      <c r="G65" s="62"/>
      <c r="H65" s="62"/>
      <c r="I65" s="62"/>
      <c r="J65" s="60"/>
      <c r="K65" s="60"/>
      <c r="L65" s="60"/>
      <c r="M65" s="60"/>
      <c r="N65" s="60"/>
      <c r="O65" s="60"/>
      <c r="P65" s="60"/>
      <c r="Q65" s="60"/>
      <c r="R65" s="60"/>
      <c r="S65" s="60"/>
      <c r="T65" s="60"/>
      <c r="U65" s="60"/>
      <c r="V65" s="60"/>
      <c r="W65" s="60"/>
      <c r="X65" s="60"/>
      <c r="Y65" s="60"/>
      <c r="Z65" s="60"/>
      <c r="AA65" s="60"/>
      <c r="AB65" s="60"/>
      <c r="AC65" s="60"/>
    </row>
    <row r="66" s="59" customFormat="1" spans="1:29">
      <c r="A66" s="60"/>
      <c r="B66" s="60"/>
      <c r="C66" s="60"/>
      <c r="D66" s="62"/>
      <c r="E66" s="62"/>
      <c r="F66" s="62"/>
      <c r="G66" s="62"/>
      <c r="H66" s="62"/>
      <c r="I66" s="62"/>
      <c r="J66" s="60"/>
      <c r="K66" s="60"/>
      <c r="L66" s="60"/>
      <c r="M66" s="60"/>
      <c r="N66" s="60"/>
      <c r="O66" s="60"/>
      <c r="P66" s="60"/>
      <c r="Q66" s="60"/>
      <c r="R66" s="60"/>
      <c r="S66" s="60"/>
      <c r="T66" s="60"/>
      <c r="U66" s="60"/>
      <c r="V66" s="60"/>
      <c r="W66" s="60"/>
      <c r="X66" s="60"/>
      <c r="Y66" s="60"/>
      <c r="Z66" s="60"/>
      <c r="AA66" s="60"/>
      <c r="AB66" s="60"/>
      <c r="AC66" s="60"/>
    </row>
    <row r="67" s="59" customFormat="1"/>
  </sheetData>
  <mergeCells count="5">
    <mergeCell ref="D1:E1"/>
    <mergeCell ref="F1:G1"/>
    <mergeCell ref="A1:A2"/>
    <mergeCell ref="B1:B2"/>
    <mergeCell ref="C1:C2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Q111"/>
  <sheetViews>
    <sheetView zoomScale="55" zoomScaleNormal="55" workbookViewId="0">
      <selection activeCell="J36" sqref="J36"/>
    </sheetView>
  </sheetViews>
  <sheetFormatPr defaultColWidth="8.75454545454545" defaultRowHeight="14"/>
  <cols>
    <col min="7" max="7" width="10.6272727272727" customWidth="1"/>
    <col min="31" max="43" width="8.75454545454545" style="59"/>
  </cols>
  <sheetData>
    <row r="1" ht="15.5" spans="1:7">
      <c r="A1" s="79" t="s">
        <v>1</v>
      </c>
      <c r="B1" s="80" t="s">
        <v>52</v>
      </c>
      <c r="C1" s="27" t="s">
        <v>2</v>
      </c>
      <c r="D1" s="1" t="s">
        <v>53</v>
      </c>
      <c r="E1" s="1"/>
      <c r="F1" s="1" t="s">
        <v>54</v>
      </c>
      <c r="G1" s="1"/>
    </row>
    <row r="2" ht="15.5" spans="1:7">
      <c r="A2" s="81"/>
      <c r="B2" s="82"/>
      <c r="C2" s="27"/>
      <c r="D2" s="83" t="s">
        <v>62</v>
      </c>
      <c r="E2" s="83" t="s">
        <v>63</v>
      </c>
      <c r="F2" s="83" t="s">
        <v>62</v>
      </c>
      <c r="G2" s="83" t="s">
        <v>63</v>
      </c>
    </row>
    <row r="3" ht="14.75" spans="1:8">
      <c r="A3" s="1">
        <f>VLOOKUP(B3,文献质量评价!$B$1:$D$42,2,0)</f>
        <v>1</v>
      </c>
      <c r="B3" s="36" t="s">
        <v>45</v>
      </c>
      <c r="C3" s="36">
        <f>VLOOKUP(B3,文献质量评价!$B$1:$D$42,3,0)</f>
        <v>1997</v>
      </c>
      <c r="D3" s="36">
        <v>37</v>
      </c>
      <c r="E3" s="36">
        <v>115</v>
      </c>
      <c r="F3" s="36">
        <v>30</v>
      </c>
      <c r="G3" s="36">
        <v>125</v>
      </c>
      <c r="H3" t="s">
        <v>74</v>
      </c>
    </row>
    <row r="4" ht="15.5" spans="1:19">
      <c r="A4" s="1">
        <f>VLOOKUP(B4,文献质量评价!$B$1:$D$42,2,0)</f>
        <v>1</v>
      </c>
      <c r="B4" s="36" t="s">
        <v>45</v>
      </c>
      <c r="C4" s="10">
        <f>VLOOKUP(B4,文献质量评价!$B$1:$D$42,3,0)</f>
        <v>1997</v>
      </c>
      <c r="D4" s="36">
        <v>32</v>
      </c>
      <c r="E4" s="36">
        <v>115</v>
      </c>
      <c r="F4" s="36">
        <v>38</v>
      </c>
      <c r="G4" s="36">
        <v>125</v>
      </c>
      <c r="H4" t="s">
        <v>75</v>
      </c>
      <c r="K4" s="27" t="s">
        <v>1</v>
      </c>
      <c r="L4" s="27" t="s">
        <v>0</v>
      </c>
      <c r="M4" s="27" t="s">
        <v>2</v>
      </c>
      <c r="N4" s="27" t="s">
        <v>55</v>
      </c>
      <c r="O4" s="27" t="s">
        <v>56</v>
      </c>
      <c r="P4" s="28" t="s">
        <v>58</v>
      </c>
      <c r="Q4" s="27" t="s">
        <v>59</v>
      </c>
      <c r="R4" s="27" t="s">
        <v>60</v>
      </c>
      <c r="S4" s="27" t="s">
        <v>61</v>
      </c>
    </row>
    <row r="5" ht="15.5" spans="1:19">
      <c r="A5" s="1">
        <f>VLOOKUP(B5,文献质量评价!$B$1:$D$42,2,0)</f>
        <v>4</v>
      </c>
      <c r="B5" s="10" t="s">
        <v>39</v>
      </c>
      <c r="C5" s="10">
        <f>VLOOKUP(B5,文献质量评价!$B$1:$D$42,3,0)</f>
        <v>2003</v>
      </c>
      <c r="D5" s="36">
        <v>4</v>
      </c>
      <c r="E5" s="36">
        <v>14</v>
      </c>
      <c r="F5" s="36">
        <v>10</v>
      </c>
      <c r="G5" s="36">
        <v>16</v>
      </c>
      <c r="H5" t="s">
        <v>74</v>
      </c>
      <c r="K5" s="27"/>
      <c r="L5" s="27"/>
      <c r="M5" s="27"/>
      <c r="N5" s="27"/>
      <c r="O5" s="27"/>
      <c r="P5" s="29"/>
      <c r="Q5" s="27"/>
      <c r="R5" s="27"/>
      <c r="S5" s="27"/>
    </row>
    <row r="6" ht="14.75" spans="1:20">
      <c r="A6" s="1">
        <f>VLOOKUP(B6,文献质量评价!$B$1:$D$42,2,0)</f>
        <v>4</v>
      </c>
      <c r="B6" s="10" t="s">
        <v>39</v>
      </c>
      <c r="C6" s="10">
        <f>VLOOKUP(B6,文献质量评价!$B$1:$D$42,3,0)</f>
        <v>2003</v>
      </c>
      <c r="D6" s="36">
        <v>9</v>
      </c>
      <c r="E6" s="36">
        <v>14</v>
      </c>
      <c r="F6" s="36">
        <v>10</v>
      </c>
      <c r="G6" s="36">
        <v>16</v>
      </c>
      <c r="H6" t="s">
        <v>75</v>
      </c>
      <c r="K6" s="1">
        <v>44</v>
      </c>
      <c r="L6" s="10" t="s">
        <v>76</v>
      </c>
      <c r="M6" s="36">
        <v>2014</v>
      </c>
      <c r="N6" s="36">
        <v>41</v>
      </c>
      <c r="O6" s="36">
        <v>40</v>
      </c>
      <c r="P6" s="36">
        <v>73</v>
      </c>
      <c r="Q6">
        <v>9.8</v>
      </c>
      <c r="R6">
        <v>70.5</v>
      </c>
      <c r="S6">
        <v>11.9</v>
      </c>
      <c r="T6" t="s">
        <v>77</v>
      </c>
    </row>
    <row r="7" spans="1:20">
      <c r="A7" s="1">
        <f>VLOOKUP(B7,文献质量评价!$B$1:$D$42,2,0)</f>
        <v>6</v>
      </c>
      <c r="B7" s="10" t="s">
        <v>34</v>
      </c>
      <c r="C7" s="10">
        <f>VLOOKUP(B7,文献质量评价!$B$1:$D$42,3,0)</f>
        <v>2004</v>
      </c>
      <c r="D7" s="36">
        <v>717</v>
      </c>
      <c r="E7" s="36">
        <v>1225</v>
      </c>
      <c r="F7" s="36">
        <v>694</v>
      </c>
      <c r="G7" s="36">
        <v>1238</v>
      </c>
      <c r="H7" t="s">
        <v>75</v>
      </c>
      <c r="K7" s="1">
        <v>44</v>
      </c>
      <c r="L7" s="10" t="s">
        <v>76</v>
      </c>
      <c r="M7" s="36">
        <v>2014</v>
      </c>
      <c r="N7" s="36">
        <v>41</v>
      </c>
      <c r="O7" s="36">
        <v>40</v>
      </c>
      <c r="P7" s="36">
        <v>138.3</v>
      </c>
      <c r="Q7">
        <v>21.6</v>
      </c>
      <c r="R7">
        <v>129</v>
      </c>
      <c r="S7">
        <v>27.2</v>
      </c>
      <c r="T7" t="s">
        <v>78</v>
      </c>
    </row>
    <row r="8" spans="1:8">
      <c r="A8" s="1">
        <f>VLOOKUP(B8,文献质量评价!$B$1:$D$42,2,0)</f>
        <v>13</v>
      </c>
      <c r="B8" s="10" t="s">
        <v>31</v>
      </c>
      <c r="C8" s="10">
        <f>VLOOKUP(B8,文献质量评价!$B$1:$D$42,3,0)</f>
        <v>2007</v>
      </c>
      <c r="D8" s="36">
        <v>4</v>
      </c>
      <c r="E8" s="36">
        <v>22</v>
      </c>
      <c r="F8" s="36">
        <v>2</v>
      </c>
      <c r="G8" s="36">
        <v>22</v>
      </c>
      <c r="H8" t="s">
        <v>74</v>
      </c>
    </row>
    <row r="9" spans="1:8">
      <c r="A9" s="1">
        <f>VLOOKUP(B9,文献质量评价!$B$1:$D$42,2,0)</f>
        <v>13</v>
      </c>
      <c r="B9" s="98" t="s">
        <v>31</v>
      </c>
      <c r="C9" s="98">
        <f>VLOOKUP(B9,文献质量评价!$B$1:$D$42,3,0)</f>
        <v>2007</v>
      </c>
      <c r="D9" s="99">
        <v>9</v>
      </c>
      <c r="E9" s="99">
        <v>22</v>
      </c>
      <c r="F9" s="99">
        <v>17</v>
      </c>
      <c r="G9" s="99">
        <v>22</v>
      </c>
      <c r="H9" t="s">
        <v>75</v>
      </c>
    </row>
    <row r="10" spans="1:8">
      <c r="A10" s="1">
        <f>VLOOKUP(B10,文献质量评价!$B$1:$D$42,2,0)</f>
        <v>53</v>
      </c>
      <c r="B10" s="10" t="s">
        <v>42</v>
      </c>
      <c r="C10" s="10">
        <f>VLOOKUP(B10,文献质量评价!$B$1:$D$42,3,0)</f>
        <v>2018</v>
      </c>
      <c r="D10" s="36">
        <v>0</v>
      </c>
      <c r="E10" s="36">
        <v>120</v>
      </c>
      <c r="F10" s="36">
        <v>4</v>
      </c>
      <c r="G10" s="36">
        <v>115</v>
      </c>
      <c r="H10" t="s">
        <v>74</v>
      </c>
    </row>
    <row r="11" spans="1:8">
      <c r="A11" s="1">
        <f>VLOOKUP(B11,文献质量评价!$B$1:$D$42,2,0)</f>
        <v>53</v>
      </c>
      <c r="B11" s="10" t="s">
        <v>42</v>
      </c>
      <c r="C11" s="10">
        <f>VLOOKUP(B11,文献质量评价!$B$1:$D$42,3,0)</f>
        <v>2018</v>
      </c>
      <c r="D11" s="36">
        <v>53</v>
      </c>
      <c r="E11" s="36">
        <v>120</v>
      </c>
      <c r="F11" s="36">
        <v>52</v>
      </c>
      <c r="G11" s="36">
        <v>115</v>
      </c>
      <c r="H11" t="s">
        <v>75</v>
      </c>
    </row>
    <row r="13" spans="1:43">
      <c r="A13" s="52"/>
      <c r="B13" s="52"/>
      <c r="C13" s="52"/>
      <c r="D13" s="86" t="s">
        <v>70</v>
      </c>
      <c r="E13" s="51"/>
      <c r="F13" s="51"/>
      <c r="G13" s="51"/>
      <c r="H13" s="51"/>
      <c r="I13" s="51"/>
      <c r="J13" s="52"/>
      <c r="K13" s="52"/>
      <c r="L13" s="52"/>
      <c r="M13" s="52"/>
      <c r="N13" s="26"/>
      <c r="O13" s="52"/>
      <c r="P13" s="52"/>
      <c r="Q13" s="52"/>
      <c r="R13" s="86" t="s">
        <v>71</v>
      </c>
      <c r="S13" s="51"/>
      <c r="T13" s="51"/>
      <c r="U13" s="51"/>
      <c r="V13" s="51"/>
      <c r="W13" s="87"/>
      <c r="X13" s="88"/>
      <c r="Y13" s="88"/>
      <c r="Z13" s="88"/>
      <c r="AA13" s="88"/>
      <c r="AB13" s="88"/>
      <c r="AE13" s="62"/>
      <c r="AF13" s="62"/>
      <c r="AG13" s="62"/>
      <c r="AH13" s="62"/>
      <c r="AI13" s="62"/>
      <c r="AJ13" s="62"/>
      <c r="AK13" s="62"/>
      <c r="AL13" s="62"/>
      <c r="AM13" s="62"/>
      <c r="AN13" s="62"/>
      <c r="AO13" s="60"/>
      <c r="AP13" s="60"/>
      <c r="AQ13" s="60"/>
    </row>
    <row r="14" spans="1:43">
      <c r="A14" s="52"/>
      <c r="B14" s="52"/>
      <c r="C14" s="52"/>
      <c r="D14" s="51"/>
      <c r="E14" s="51"/>
      <c r="F14" s="51"/>
      <c r="G14" s="51"/>
      <c r="H14" s="51"/>
      <c r="I14" s="51"/>
      <c r="J14" s="52"/>
      <c r="K14" s="52"/>
      <c r="L14" s="52"/>
      <c r="M14" s="52"/>
      <c r="N14" s="26"/>
      <c r="O14" s="52"/>
      <c r="P14" s="52"/>
      <c r="Q14" s="52"/>
      <c r="R14" s="51"/>
      <c r="S14" s="51"/>
      <c r="T14" s="51"/>
      <c r="U14" s="51"/>
      <c r="V14" s="51"/>
      <c r="W14" s="87"/>
      <c r="X14" s="88"/>
      <c r="Y14" s="88"/>
      <c r="Z14" s="88"/>
      <c r="AA14" s="88"/>
      <c r="AB14" s="88"/>
      <c r="AE14" s="60"/>
      <c r="AF14" s="60"/>
      <c r="AG14" s="60"/>
      <c r="AH14" s="60"/>
      <c r="AI14" s="60"/>
      <c r="AJ14" s="60"/>
      <c r="AK14" s="60"/>
      <c r="AL14" s="60"/>
      <c r="AM14" s="60"/>
      <c r="AN14" s="60"/>
      <c r="AO14" s="60"/>
      <c r="AP14" s="60"/>
      <c r="AQ14" s="60"/>
    </row>
    <row r="15" spans="1:28">
      <c r="A15" s="52"/>
      <c r="B15" s="52"/>
      <c r="C15" s="52"/>
      <c r="D15" s="52"/>
      <c r="E15" s="52"/>
      <c r="F15" s="52"/>
      <c r="G15" s="52"/>
      <c r="H15" s="52"/>
      <c r="I15" s="52"/>
      <c r="J15" s="52"/>
      <c r="K15" s="52"/>
      <c r="L15" s="52"/>
      <c r="M15" s="52"/>
      <c r="O15" s="52"/>
      <c r="P15" s="52"/>
      <c r="Q15" s="52"/>
      <c r="R15" s="52"/>
      <c r="S15" s="52"/>
      <c r="T15" s="52"/>
      <c r="U15" s="52"/>
      <c r="V15" s="52"/>
      <c r="W15" s="88"/>
      <c r="X15" s="88"/>
      <c r="Y15" s="88"/>
      <c r="Z15" s="88"/>
      <c r="AA15" s="88"/>
      <c r="AB15" s="88"/>
    </row>
    <row r="40" spans="1:31">
      <c r="A40" s="46"/>
      <c r="B40" s="46"/>
      <c r="C40" s="46"/>
      <c r="D40" s="47" t="s">
        <v>73</v>
      </c>
      <c r="E40" s="48"/>
      <c r="F40" s="48"/>
      <c r="G40" s="48"/>
      <c r="H40" s="48"/>
      <c r="I40" s="48"/>
      <c r="J40" s="46"/>
      <c r="K40" s="46"/>
      <c r="L40" s="46"/>
      <c r="M40" s="46"/>
      <c r="N40" s="46"/>
      <c r="O40" s="46"/>
      <c r="P40" s="46"/>
      <c r="Q40" s="46"/>
      <c r="R40" s="46"/>
      <c r="S40" s="46"/>
      <c r="T40" s="46"/>
      <c r="U40" s="46"/>
      <c r="V40" s="46"/>
      <c r="W40" s="46"/>
      <c r="X40" s="46"/>
      <c r="Y40" s="46"/>
      <c r="Z40" s="46"/>
      <c r="AA40" s="46"/>
      <c r="AB40" s="46"/>
      <c r="AC40" s="46"/>
      <c r="AD40" s="46"/>
      <c r="AE40" s="60"/>
    </row>
    <row r="41" spans="1:31">
      <c r="A41" s="46"/>
      <c r="B41" s="46"/>
      <c r="C41" s="46"/>
      <c r="D41" s="48"/>
      <c r="E41" s="48"/>
      <c r="F41" s="48"/>
      <c r="G41" s="48"/>
      <c r="H41" s="48"/>
      <c r="I41" s="48"/>
      <c r="J41" s="46"/>
      <c r="K41" s="46"/>
      <c r="L41" s="46"/>
      <c r="M41" s="46"/>
      <c r="N41" s="46"/>
      <c r="O41" s="46"/>
      <c r="P41" s="46"/>
      <c r="Q41" s="46"/>
      <c r="R41" s="46"/>
      <c r="S41" s="46"/>
      <c r="T41" s="46"/>
      <c r="U41" s="46"/>
      <c r="V41" s="46"/>
      <c r="W41" s="46"/>
      <c r="X41" s="46"/>
      <c r="Y41" s="46"/>
      <c r="Z41" s="46"/>
      <c r="AA41" s="46"/>
      <c r="AB41" s="46"/>
      <c r="AC41" s="46"/>
      <c r="AD41" s="46"/>
      <c r="AE41" s="60"/>
    </row>
    <row r="67" spans="1:29">
      <c r="A67" s="93"/>
      <c r="B67" s="93"/>
      <c r="C67" s="93"/>
      <c r="D67" s="94" t="s">
        <v>79</v>
      </c>
      <c r="E67" s="95"/>
      <c r="F67" s="95"/>
      <c r="G67" s="95"/>
      <c r="H67" s="95"/>
      <c r="I67" s="95"/>
      <c r="J67" s="93"/>
      <c r="K67" s="93"/>
      <c r="L67" s="93"/>
      <c r="M67" s="93"/>
      <c r="N67" s="93"/>
      <c r="O67" s="93"/>
      <c r="P67" s="93"/>
      <c r="Q67" s="93"/>
      <c r="R67" s="93"/>
      <c r="S67" s="93"/>
      <c r="T67" s="93"/>
      <c r="U67" s="93"/>
      <c r="V67" s="93"/>
      <c r="W67" s="93"/>
      <c r="X67" s="93"/>
      <c r="Y67" s="93"/>
      <c r="Z67" s="93"/>
      <c r="AA67" s="93"/>
      <c r="AB67" s="93"/>
      <c r="AC67" s="93"/>
    </row>
    <row r="68" spans="1:29">
      <c r="A68" s="93"/>
      <c r="B68" s="93"/>
      <c r="C68" s="93"/>
      <c r="D68" s="95"/>
      <c r="E68" s="95"/>
      <c r="F68" s="95"/>
      <c r="G68" s="95"/>
      <c r="H68" s="95"/>
      <c r="I68" s="95"/>
      <c r="J68" s="93"/>
      <c r="K68" s="93"/>
      <c r="L68" s="93"/>
      <c r="M68" s="93"/>
      <c r="N68" s="93"/>
      <c r="O68" s="93"/>
      <c r="P68" s="93"/>
      <c r="Q68" s="93"/>
      <c r="R68" s="93"/>
      <c r="S68" s="93"/>
      <c r="T68" s="93"/>
      <c r="U68" s="93"/>
      <c r="V68" s="93"/>
      <c r="W68" s="93"/>
      <c r="X68" s="93"/>
      <c r="Y68" s="93"/>
      <c r="Z68" s="93"/>
      <c r="AA68" s="93"/>
      <c r="AB68" s="93"/>
      <c r="AC68" s="93"/>
    </row>
    <row r="110" spans="1:29">
      <c r="A110" s="93"/>
      <c r="B110" s="93"/>
      <c r="C110" s="93"/>
      <c r="D110" s="94" t="s">
        <v>80</v>
      </c>
      <c r="E110" s="95"/>
      <c r="F110" s="95"/>
      <c r="G110" s="95"/>
      <c r="H110" s="95"/>
      <c r="I110" s="95"/>
      <c r="J110" s="93"/>
      <c r="K110" s="93"/>
      <c r="L110" s="93"/>
      <c r="M110" s="93"/>
      <c r="N110" s="93"/>
      <c r="O110" s="93"/>
      <c r="P110" s="93"/>
      <c r="Q110" s="93"/>
      <c r="R110" s="93"/>
      <c r="S110" s="93"/>
      <c r="T110" s="93"/>
      <c r="U110" s="93"/>
      <c r="V110" s="93"/>
      <c r="W110" s="93"/>
      <c r="X110" s="93"/>
      <c r="Y110" s="93"/>
      <c r="Z110" s="93"/>
      <c r="AA110" s="93"/>
      <c r="AB110" s="93"/>
      <c r="AC110" s="93"/>
    </row>
    <row r="111" spans="1:29">
      <c r="A111" s="93"/>
      <c r="B111" s="93"/>
      <c r="C111" s="93"/>
      <c r="D111" s="95"/>
      <c r="E111" s="95"/>
      <c r="F111" s="95"/>
      <c r="G111" s="95"/>
      <c r="H111" s="95"/>
      <c r="I111" s="95"/>
      <c r="J111" s="93"/>
      <c r="K111" s="93"/>
      <c r="L111" s="93"/>
      <c r="M111" s="93"/>
      <c r="N111" s="93"/>
      <c r="O111" s="93"/>
      <c r="P111" s="93"/>
      <c r="Q111" s="93"/>
      <c r="R111" s="93"/>
      <c r="S111" s="93"/>
      <c r="T111" s="93"/>
      <c r="U111" s="93"/>
      <c r="V111" s="93"/>
      <c r="W111" s="93"/>
      <c r="X111" s="93"/>
      <c r="Y111" s="93"/>
      <c r="Z111" s="93"/>
      <c r="AA111" s="93"/>
      <c r="AB111" s="93"/>
      <c r="AC111" s="93"/>
    </row>
  </sheetData>
  <mergeCells count="15">
    <mergeCell ref="D1:E1"/>
    <mergeCell ref="F1:G1"/>
    <mergeCell ref="AE13:AN13"/>
    <mergeCell ref="A1:A2"/>
    <mergeCell ref="B1:B2"/>
    <mergeCell ref="C1:C2"/>
    <mergeCell ref="K4:K5"/>
    <mergeCell ref="L4:L5"/>
    <mergeCell ref="M4:M5"/>
    <mergeCell ref="N4:N5"/>
    <mergeCell ref="O4:O5"/>
    <mergeCell ref="P4:P5"/>
    <mergeCell ref="Q4:Q5"/>
    <mergeCell ref="R4:R5"/>
    <mergeCell ref="S4:S5"/>
  </mergeCells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P82"/>
  <sheetViews>
    <sheetView zoomScale="55" zoomScaleNormal="55" workbookViewId="0">
      <selection activeCell="B3" sqref="B3:B16"/>
    </sheetView>
  </sheetViews>
  <sheetFormatPr defaultColWidth="8.75454545454545" defaultRowHeight="14"/>
  <cols>
    <col min="8" max="8" width="11.7545454545455"/>
  </cols>
  <sheetData>
    <row r="1" ht="15.5" spans="1:7">
      <c r="A1" s="79" t="s">
        <v>1</v>
      </c>
      <c r="B1" s="80" t="s">
        <v>52</v>
      </c>
      <c r="C1" s="27" t="s">
        <v>2</v>
      </c>
      <c r="D1" s="1" t="s">
        <v>53</v>
      </c>
      <c r="E1" s="1"/>
      <c r="F1" s="1" t="s">
        <v>54</v>
      </c>
      <c r="G1" s="1"/>
    </row>
    <row r="2" ht="15.5" spans="1:8">
      <c r="A2" s="81"/>
      <c r="B2" s="82"/>
      <c r="C2" s="27"/>
      <c r="D2" s="83" t="s">
        <v>62</v>
      </c>
      <c r="E2" s="83" t="s">
        <v>63</v>
      </c>
      <c r="F2" s="83" t="s">
        <v>62</v>
      </c>
      <c r="G2" s="83" t="s">
        <v>63</v>
      </c>
      <c r="H2" t="s">
        <v>81</v>
      </c>
    </row>
    <row r="3" spans="1:7">
      <c r="A3" s="96">
        <v>4</v>
      </c>
      <c r="B3" s="44" t="s">
        <v>39</v>
      </c>
      <c r="C3" s="65">
        <v>2003</v>
      </c>
      <c r="D3" s="96">
        <v>0</v>
      </c>
      <c r="E3" s="96">
        <v>14</v>
      </c>
      <c r="F3" s="96">
        <v>1</v>
      </c>
      <c r="G3" s="96">
        <v>16</v>
      </c>
    </row>
    <row r="4" spans="1:7">
      <c r="A4" s="96">
        <v>20</v>
      </c>
      <c r="B4" s="97" t="s">
        <v>49</v>
      </c>
      <c r="C4" s="65">
        <v>2011</v>
      </c>
      <c r="D4" s="65">
        <v>4</v>
      </c>
      <c r="E4" s="96">
        <v>2919</v>
      </c>
      <c r="F4" s="96">
        <v>15</v>
      </c>
      <c r="G4" s="96">
        <v>2309</v>
      </c>
    </row>
    <row r="5" spans="1:7">
      <c r="A5" s="96">
        <v>6</v>
      </c>
      <c r="B5" s="97" t="s">
        <v>34</v>
      </c>
      <c r="C5" s="65">
        <v>2004</v>
      </c>
      <c r="D5" s="96">
        <v>22</v>
      </c>
      <c r="E5" s="96">
        <v>1225</v>
      </c>
      <c r="F5" s="96">
        <v>27</v>
      </c>
      <c r="G5" s="96">
        <v>1238</v>
      </c>
    </row>
    <row r="6" spans="1:7">
      <c r="A6" s="36">
        <v>95</v>
      </c>
      <c r="B6" s="44" t="s">
        <v>10</v>
      </c>
      <c r="C6" s="36">
        <v>2002</v>
      </c>
      <c r="D6" s="1">
        <v>0</v>
      </c>
      <c r="E6" s="1">
        <v>20</v>
      </c>
      <c r="F6" s="1">
        <v>0</v>
      </c>
      <c r="G6" s="1">
        <v>20</v>
      </c>
    </row>
    <row r="7" spans="1:7">
      <c r="A7" s="36">
        <v>96</v>
      </c>
      <c r="B7" s="44" t="s">
        <v>19</v>
      </c>
      <c r="C7" s="36">
        <v>2005</v>
      </c>
      <c r="D7" s="1">
        <v>0</v>
      </c>
      <c r="E7" s="1">
        <v>71</v>
      </c>
      <c r="F7" s="1">
        <v>0</v>
      </c>
      <c r="G7" s="1">
        <v>71</v>
      </c>
    </row>
    <row r="8" spans="1:7">
      <c r="A8" s="36">
        <v>97</v>
      </c>
      <c r="B8" s="44" t="s">
        <v>22</v>
      </c>
      <c r="C8" s="36">
        <v>2010</v>
      </c>
      <c r="D8" s="1">
        <v>0</v>
      </c>
      <c r="E8" s="1">
        <v>27</v>
      </c>
      <c r="F8" s="1">
        <v>0</v>
      </c>
      <c r="G8" s="1">
        <v>27</v>
      </c>
    </row>
    <row r="9" spans="1:7">
      <c r="A9" s="36">
        <v>98</v>
      </c>
      <c r="B9" s="44" t="s">
        <v>25</v>
      </c>
      <c r="C9" s="36">
        <v>2009</v>
      </c>
      <c r="D9" s="1">
        <v>0</v>
      </c>
      <c r="E9" s="1">
        <v>29</v>
      </c>
      <c r="F9" s="1">
        <v>0</v>
      </c>
      <c r="G9" s="1">
        <v>28</v>
      </c>
    </row>
    <row r="10" spans="1:7">
      <c r="A10" s="36">
        <v>99</v>
      </c>
      <c r="B10" s="10" t="s">
        <v>27</v>
      </c>
      <c r="C10" s="36">
        <v>2003</v>
      </c>
      <c r="D10" s="1">
        <v>0</v>
      </c>
      <c r="E10" s="1">
        <v>40</v>
      </c>
      <c r="F10" s="1">
        <v>0</v>
      </c>
      <c r="G10" s="1">
        <v>40</v>
      </c>
    </row>
    <row r="11" spans="1:7">
      <c r="A11" s="36">
        <v>100</v>
      </c>
      <c r="B11" s="44" t="s">
        <v>33</v>
      </c>
      <c r="C11" s="36">
        <v>2014</v>
      </c>
      <c r="D11" s="1">
        <v>9</v>
      </c>
      <c r="E11" s="1">
        <v>163</v>
      </c>
      <c r="F11" s="1">
        <v>7</v>
      </c>
      <c r="G11" s="1">
        <v>170</v>
      </c>
    </row>
    <row r="12" spans="1:7">
      <c r="A12" s="36">
        <v>102</v>
      </c>
      <c r="B12" s="45" t="s">
        <v>44</v>
      </c>
      <c r="C12" s="42">
        <v>2018</v>
      </c>
      <c r="D12" s="1">
        <v>0</v>
      </c>
      <c r="E12" s="1">
        <v>21</v>
      </c>
      <c r="F12" s="1">
        <v>0</v>
      </c>
      <c r="G12" s="1">
        <v>21</v>
      </c>
    </row>
    <row r="13" spans="1:7">
      <c r="A13" s="36">
        <v>103</v>
      </c>
      <c r="B13" s="45" t="s">
        <v>46</v>
      </c>
      <c r="C13" s="42">
        <v>2004</v>
      </c>
      <c r="D13" s="1">
        <v>0</v>
      </c>
      <c r="E13" s="1">
        <v>20</v>
      </c>
      <c r="F13" s="1">
        <v>0</v>
      </c>
      <c r="G13" s="1">
        <v>20</v>
      </c>
    </row>
    <row r="14" spans="1:7">
      <c r="A14" s="1">
        <v>40</v>
      </c>
      <c r="B14" s="44" t="s">
        <v>23</v>
      </c>
      <c r="C14" s="36">
        <v>2015</v>
      </c>
      <c r="D14" s="1">
        <v>0</v>
      </c>
      <c r="E14" s="1">
        <v>20</v>
      </c>
      <c r="F14" s="1">
        <v>0</v>
      </c>
      <c r="G14" s="1">
        <v>20</v>
      </c>
    </row>
    <row r="15" spans="1:7">
      <c r="A15" s="1">
        <v>11</v>
      </c>
      <c r="B15" s="44" t="s">
        <v>51</v>
      </c>
      <c r="C15" s="36">
        <v>2006</v>
      </c>
      <c r="D15" s="1">
        <v>0</v>
      </c>
      <c r="E15" s="1">
        <v>25</v>
      </c>
      <c r="F15" s="1">
        <v>0</v>
      </c>
      <c r="G15" s="1">
        <v>25</v>
      </c>
    </row>
    <row r="16" spans="1:7">
      <c r="A16" s="1">
        <v>3</v>
      </c>
      <c r="B16" s="44" t="s">
        <v>48</v>
      </c>
      <c r="C16" s="36">
        <v>2002</v>
      </c>
      <c r="D16" s="1">
        <v>0</v>
      </c>
      <c r="E16" s="1">
        <v>29</v>
      </c>
      <c r="F16" s="1">
        <v>0</v>
      </c>
      <c r="G16" s="1">
        <v>31</v>
      </c>
    </row>
    <row r="19" spans="1:42">
      <c r="A19" s="52"/>
      <c r="B19" s="52"/>
      <c r="C19" s="52"/>
      <c r="D19" s="86" t="s">
        <v>70</v>
      </c>
      <c r="E19" s="51"/>
      <c r="F19" s="51"/>
      <c r="G19" s="51"/>
      <c r="H19" s="51"/>
      <c r="I19" s="51"/>
      <c r="J19" s="52"/>
      <c r="K19" s="52"/>
      <c r="L19" s="52"/>
      <c r="M19" s="52"/>
      <c r="N19" s="26"/>
      <c r="O19" s="52"/>
      <c r="P19" s="52"/>
      <c r="Q19" s="52"/>
      <c r="R19" s="86" t="s">
        <v>71</v>
      </c>
      <c r="S19" s="51"/>
      <c r="T19" s="51"/>
      <c r="U19" s="51"/>
      <c r="V19" s="51"/>
      <c r="W19" s="87"/>
      <c r="X19" s="88"/>
      <c r="Y19" s="88"/>
      <c r="Z19" s="88"/>
      <c r="AA19" s="88"/>
      <c r="AB19" s="88"/>
      <c r="AD19" s="51" t="s">
        <v>72</v>
      </c>
      <c r="AE19" s="51"/>
      <c r="AF19" s="51"/>
      <c r="AG19" s="51"/>
      <c r="AH19" s="51"/>
      <c r="AI19" s="51"/>
      <c r="AJ19" s="51"/>
      <c r="AK19" s="51"/>
      <c r="AL19" s="51"/>
      <c r="AM19" s="51"/>
      <c r="AN19" s="52"/>
      <c r="AO19" s="52"/>
      <c r="AP19" s="52"/>
    </row>
    <row r="20" spans="1:42">
      <c r="A20" s="52"/>
      <c r="B20" s="52"/>
      <c r="C20" s="52"/>
      <c r="D20" s="51"/>
      <c r="E20" s="51"/>
      <c r="F20" s="51"/>
      <c r="G20" s="51"/>
      <c r="H20" s="51"/>
      <c r="I20" s="51"/>
      <c r="J20" s="52"/>
      <c r="K20" s="52"/>
      <c r="L20" s="52"/>
      <c r="M20" s="52"/>
      <c r="N20" s="26"/>
      <c r="O20" s="52"/>
      <c r="P20" s="52"/>
      <c r="Q20" s="52"/>
      <c r="R20" s="51"/>
      <c r="S20" s="51"/>
      <c r="T20" s="51"/>
      <c r="U20" s="51"/>
      <c r="V20" s="51"/>
      <c r="W20" s="87"/>
      <c r="X20" s="88"/>
      <c r="Y20" s="88"/>
      <c r="Z20" s="88"/>
      <c r="AA20" s="88"/>
      <c r="AB20" s="88"/>
      <c r="AD20" s="52"/>
      <c r="AE20" s="52"/>
      <c r="AF20" s="52"/>
      <c r="AG20" s="52"/>
      <c r="AH20" s="52"/>
      <c r="AI20" s="52"/>
      <c r="AJ20" s="52"/>
      <c r="AK20" s="52"/>
      <c r="AL20" s="52"/>
      <c r="AM20" s="52"/>
      <c r="AN20" s="52"/>
      <c r="AO20" s="52"/>
      <c r="AP20" s="52"/>
    </row>
    <row r="21" spans="1:28">
      <c r="A21" s="52"/>
      <c r="B21" s="52"/>
      <c r="C21" s="52"/>
      <c r="D21" s="52"/>
      <c r="E21" s="52"/>
      <c r="F21" s="52"/>
      <c r="G21" s="52"/>
      <c r="H21" s="52"/>
      <c r="I21" s="52"/>
      <c r="J21" s="52"/>
      <c r="K21" s="52"/>
      <c r="L21" s="52"/>
      <c r="M21" s="52"/>
      <c r="O21" s="52"/>
      <c r="P21" s="52"/>
      <c r="Q21" s="52"/>
      <c r="R21" s="52"/>
      <c r="S21" s="52"/>
      <c r="T21" s="52"/>
      <c r="U21" s="52"/>
      <c r="V21" s="52"/>
      <c r="W21" s="88"/>
      <c r="X21" s="88"/>
      <c r="Y21" s="88"/>
      <c r="Z21" s="88"/>
      <c r="AA21" s="88"/>
      <c r="AB21" s="88"/>
    </row>
    <row r="53" spans="1:31">
      <c r="A53" s="46"/>
      <c r="B53" s="46"/>
      <c r="C53" s="46"/>
      <c r="D53" s="47" t="s">
        <v>73</v>
      </c>
      <c r="E53" s="48"/>
      <c r="F53" s="48"/>
      <c r="G53" s="48"/>
      <c r="H53" s="48"/>
      <c r="I53" s="48"/>
      <c r="J53" s="46"/>
      <c r="K53" s="46"/>
      <c r="L53" s="46"/>
      <c r="M53" s="46"/>
      <c r="N53" s="46"/>
      <c r="O53" s="46"/>
      <c r="P53" s="46"/>
      <c r="Q53" s="46"/>
      <c r="R53" s="46"/>
      <c r="S53" s="46"/>
      <c r="T53" s="46"/>
      <c r="U53" s="46"/>
      <c r="V53" s="46"/>
      <c r="W53" s="46"/>
      <c r="X53" s="46"/>
      <c r="Y53" s="46"/>
      <c r="Z53" s="46"/>
      <c r="AA53" s="46"/>
      <c r="AB53" s="46"/>
      <c r="AC53" s="46"/>
      <c r="AD53" s="46"/>
      <c r="AE53" s="46"/>
    </row>
    <row r="54" spans="1:31">
      <c r="A54" s="46"/>
      <c r="B54" s="46"/>
      <c r="C54" s="46"/>
      <c r="D54" s="48"/>
      <c r="E54" s="48"/>
      <c r="F54" s="48"/>
      <c r="G54" s="48"/>
      <c r="H54" s="48"/>
      <c r="I54" s="48"/>
      <c r="J54" s="46"/>
      <c r="K54" s="46"/>
      <c r="L54" s="46"/>
      <c r="M54" s="46"/>
      <c r="N54" s="46"/>
      <c r="O54" s="46"/>
      <c r="P54" s="46"/>
      <c r="Q54" s="46"/>
      <c r="R54" s="46"/>
      <c r="S54" s="46"/>
      <c r="T54" s="46"/>
      <c r="U54" s="46"/>
      <c r="V54" s="46"/>
      <c r="W54" s="46"/>
      <c r="X54" s="46"/>
      <c r="Y54" s="46"/>
      <c r="Z54" s="46"/>
      <c r="AA54" s="46"/>
      <c r="AB54" s="46"/>
      <c r="AC54" s="46"/>
      <c r="AD54" s="46"/>
      <c r="AE54" s="46"/>
    </row>
    <row r="79" customHeight="1"/>
    <row r="80" s="59" customFormat="1" spans="1:29">
      <c r="A80" s="60"/>
      <c r="B80" s="60"/>
      <c r="C80" s="60"/>
      <c r="D80" s="61"/>
      <c r="E80" s="62"/>
      <c r="F80" s="62"/>
      <c r="G80" s="62"/>
      <c r="H80" s="62"/>
      <c r="I80" s="62"/>
      <c r="J80" s="60"/>
      <c r="K80" s="60"/>
      <c r="L80" s="60"/>
      <c r="M80" s="60"/>
      <c r="N80" s="60"/>
      <c r="O80" s="60"/>
      <c r="P80" s="60"/>
      <c r="Q80" s="60"/>
      <c r="R80" s="60"/>
      <c r="S80" s="60"/>
      <c r="T80" s="60"/>
      <c r="U80" s="60"/>
      <c r="V80" s="60"/>
      <c r="W80" s="60"/>
      <c r="X80" s="60"/>
      <c r="Y80" s="60"/>
      <c r="Z80" s="60"/>
      <c r="AA80" s="60"/>
      <c r="AB80" s="60"/>
      <c r="AC80" s="60"/>
    </row>
    <row r="81" s="59" customFormat="1" spans="1:29">
      <c r="A81" s="60"/>
      <c r="B81" s="60"/>
      <c r="C81" s="60"/>
      <c r="D81" s="62"/>
      <c r="E81" s="62"/>
      <c r="F81" s="62"/>
      <c r="G81" s="62"/>
      <c r="H81" s="62"/>
      <c r="I81" s="62"/>
      <c r="J81" s="60"/>
      <c r="K81" s="60"/>
      <c r="L81" s="60"/>
      <c r="M81" s="60"/>
      <c r="N81" s="60"/>
      <c r="O81" s="60"/>
      <c r="P81" s="60"/>
      <c r="Q81" s="60"/>
      <c r="R81" s="60"/>
      <c r="S81" s="60"/>
      <c r="T81" s="60"/>
      <c r="U81" s="60"/>
      <c r="V81" s="60"/>
      <c r="W81" s="60"/>
      <c r="X81" s="60"/>
      <c r="Y81" s="60"/>
      <c r="Z81" s="60"/>
      <c r="AA81" s="60"/>
      <c r="AB81" s="60"/>
      <c r="AC81" s="60"/>
    </row>
    <row r="82" s="59" customFormat="1"/>
  </sheetData>
  <mergeCells count="6">
    <mergeCell ref="D1:E1"/>
    <mergeCell ref="F1:G1"/>
    <mergeCell ref="AD19:AM19"/>
    <mergeCell ref="A1:A2"/>
    <mergeCell ref="B1:B2"/>
    <mergeCell ref="C1:C2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E81"/>
  <sheetViews>
    <sheetView zoomScale="55" zoomScaleNormal="55" workbookViewId="0">
      <selection activeCell="V60" sqref="V60"/>
    </sheetView>
  </sheetViews>
  <sheetFormatPr defaultColWidth="8.75454545454545" defaultRowHeight="14"/>
  <sheetData>
    <row r="1" ht="15.5" spans="1:11">
      <c r="A1" s="79" t="s">
        <v>1</v>
      </c>
      <c r="B1" s="80" t="s">
        <v>52</v>
      </c>
      <c r="C1" s="27" t="s">
        <v>2</v>
      </c>
      <c r="D1" s="1" t="s">
        <v>53</v>
      </c>
      <c r="E1" s="1"/>
      <c r="F1" s="1" t="s">
        <v>54</v>
      </c>
      <c r="G1" s="1"/>
      <c r="K1" s="89" t="s">
        <v>82</v>
      </c>
    </row>
    <row r="2" ht="15.5" spans="1:20">
      <c r="A2" s="81"/>
      <c r="B2" s="82"/>
      <c r="C2" s="27"/>
      <c r="D2" s="83" t="s">
        <v>62</v>
      </c>
      <c r="E2" s="83" t="s">
        <v>63</v>
      </c>
      <c r="F2" s="83" t="s">
        <v>62</v>
      </c>
      <c r="G2" s="83" t="s">
        <v>63</v>
      </c>
      <c r="K2" s="27" t="s">
        <v>1</v>
      </c>
      <c r="L2" s="27" t="s">
        <v>0</v>
      </c>
      <c r="M2" s="27" t="s">
        <v>2</v>
      </c>
      <c r="N2" s="27" t="s">
        <v>55</v>
      </c>
      <c r="O2" s="27" t="s">
        <v>56</v>
      </c>
      <c r="P2" s="27" t="s">
        <v>57</v>
      </c>
      <c r="Q2" s="28" t="s">
        <v>58</v>
      </c>
      <c r="R2" s="27" t="s">
        <v>59</v>
      </c>
      <c r="S2" s="27" t="s">
        <v>60</v>
      </c>
      <c r="T2" s="27" t="s">
        <v>61</v>
      </c>
    </row>
    <row r="3" ht="15.5" spans="1:20">
      <c r="A3" s="1" t="e">
        <f>VLOOKUP(B3,文献质量评价!$B$1:$D$42,2,0)</f>
        <v>#N/A</v>
      </c>
      <c r="B3" s="10" t="s">
        <v>83</v>
      </c>
      <c r="C3" s="10">
        <v>2013</v>
      </c>
      <c r="D3" s="36">
        <v>83</v>
      </c>
      <c r="E3" s="1">
        <v>382</v>
      </c>
      <c r="F3" s="1">
        <v>93</v>
      </c>
      <c r="G3" s="1">
        <v>401</v>
      </c>
      <c r="H3" t="s">
        <v>84</v>
      </c>
      <c r="K3" s="27"/>
      <c r="L3" s="27"/>
      <c r="M3" s="27"/>
      <c r="N3" s="27"/>
      <c r="O3" s="27"/>
      <c r="P3" s="27"/>
      <c r="Q3" s="29"/>
      <c r="R3" s="27"/>
      <c r="S3" s="27"/>
      <c r="T3" s="27"/>
    </row>
    <row r="4" ht="14.75" spans="1:20">
      <c r="A4" s="1" t="e">
        <f>VLOOKUP(B4,文献质量评价!$B$1:$D$42,2,0)</f>
        <v>#N/A</v>
      </c>
      <c r="B4" s="10" t="s">
        <v>85</v>
      </c>
      <c r="C4" s="10">
        <v>2013</v>
      </c>
      <c r="D4" s="36">
        <v>42</v>
      </c>
      <c r="E4" s="1">
        <v>412</v>
      </c>
      <c r="F4" s="1">
        <v>62</v>
      </c>
      <c r="G4" s="1">
        <v>423</v>
      </c>
      <c r="H4" t="s">
        <v>86</v>
      </c>
      <c r="K4" s="1" t="e">
        <f>VLOOKUP(L4,文献质量评价!$B$1:$D$42,2,0)</f>
        <v>#N/A</v>
      </c>
      <c r="L4" s="10" t="s">
        <v>87</v>
      </c>
      <c r="M4" s="36">
        <v>2019</v>
      </c>
      <c r="N4" s="1">
        <v>50</v>
      </c>
      <c r="O4" s="1">
        <v>50</v>
      </c>
      <c r="P4" s="1" t="s">
        <v>88</v>
      </c>
      <c r="Q4" s="1">
        <v>26</v>
      </c>
      <c r="R4" s="1">
        <v>3</v>
      </c>
      <c r="S4" s="1">
        <v>23</v>
      </c>
      <c r="T4" s="1">
        <v>3</v>
      </c>
    </row>
    <row r="5" spans="1:21">
      <c r="A5" s="1">
        <f>VLOOKUP(B5,文献质量评价!$B$1:$D$42,2,0)</f>
        <v>73</v>
      </c>
      <c r="B5" s="10" t="s">
        <v>18</v>
      </c>
      <c r="C5" s="10">
        <f>VLOOKUP(B5,文献质量评价!$B$1:$D$42,3,0)</f>
        <v>2021</v>
      </c>
      <c r="D5" s="1">
        <v>28</v>
      </c>
      <c r="E5" s="1">
        <v>111</v>
      </c>
      <c r="F5" s="1">
        <v>20</v>
      </c>
      <c r="G5" s="1">
        <v>106</v>
      </c>
      <c r="K5" s="1" t="e">
        <f>VLOOKUP(L5,文献质量评价!$B$1:$D$42,2,0)</f>
        <v>#N/A</v>
      </c>
      <c r="L5" s="90" t="s">
        <v>89</v>
      </c>
      <c r="M5" s="1">
        <v>2018</v>
      </c>
      <c r="N5" s="91">
        <v>30</v>
      </c>
      <c r="O5" s="91">
        <v>30</v>
      </c>
      <c r="P5" s="75" t="s">
        <v>88</v>
      </c>
      <c r="Q5" s="91">
        <v>28.9</v>
      </c>
      <c r="R5" s="91">
        <v>0.6</v>
      </c>
      <c r="S5" s="91">
        <v>27.5</v>
      </c>
      <c r="T5" s="91">
        <v>0.5</v>
      </c>
      <c r="U5" s="75" t="s">
        <v>90</v>
      </c>
    </row>
    <row r="6" spans="1:21">
      <c r="A6" s="1" t="e">
        <f>VLOOKUP(B6,文献质量评价!$B$1:$D$42,2,0)</f>
        <v>#N/A</v>
      </c>
      <c r="B6" s="84" t="s">
        <v>91</v>
      </c>
      <c r="C6" s="2">
        <v>2013</v>
      </c>
      <c r="D6" s="1">
        <v>70</v>
      </c>
      <c r="E6" s="1">
        <v>575</v>
      </c>
      <c r="F6" s="1">
        <v>90</v>
      </c>
      <c r="G6" s="1">
        <v>580</v>
      </c>
      <c r="H6" s="22" t="s">
        <v>92</v>
      </c>
      <c r="L6" s="92" t="s">
        <v>93</v>
      </c>
      <c r="M6" s="1">
        <v>2020</v>
      </c>
      <c r="N6" s="1">
        <v>40</v>
      </c>
      <c r="O6" s="1">
        <v>42</v>
      </c>
      <c r="P6" s="75" t="s">
        <v>88</v>
      </c>
      <c r="Q6" s="1">
        <v>27.35</v>
      </c>
      <c r="R6" s="1">
        <v>2.3</v>
      </c>
      <c r="S6" s="1">
        <v>28</v>
      </c>
      <c r="T6" s="1">
        <v>1.54</v>
      </c>
      <c r="U6" s="22" t="s">
        <v>94</v>
      </c>
    </row>
    <row r="7" spans="2:21">
      <c r="B7" s="84" t="s">
        <v>95</v>
      </c>
      <c r="C7" s="2">
        <v>2013</v>
      </c>
      <c r="D7" s="1">
        <v>21</v>
      </c>
      <c r="E7" s="1">
        <v>575</v>
      </c>
      <c r="F7" s="1">
        <v>28</v>
      </c>
      <c r="G7" s="1">
        <v>580</v>
      </c>
      <c r="H7" s="22" t="s">
        <v>96</v>
      </c>
      <c r="L7" s="92" t="s">
        <v>93</v>
      </c>
      <c r="M7" s="1">
        <v>2020</v>
      </c>
      <c r="N7" s="1">
        <v>40</v>
      </c>
      <c r="O7" s="1">
        <v>42</v>
      </c>
      <c r="P7" s="75" t="s">
        <v>88</v>
      </c>
      <c r="Q7" s="1">
        <v>26.64</v>
      </c>
      <c r="R7" s="1">
        <v>2.3</v>
      </c>
      <c r="S7" s="1">
        <v>26.71</v>
      </c>
      <c r="T7" s="1">
        <v>1.54</v>
      </c>
      <c r="U7" s="22" t="s">
        <v>97</v>
      </c>
    </row>
    <row r="8" spans="12:21">
      <c r="L8" s="92" t="s">
        <v>93</v>
      </c>
      <c r="M8" s="1">
        <v>2020</v>
      </c>
      <c r="N8" s="1">
        <v>40</v>
      </c>
      <c r="O8" s="1">
        <v>42</v>
      </c>
      <c r="P8" s="75" t="s">
        <v>88</v>
      </c>
      <c r="Q8" s="1">
        <v>27.35</v>
      </c>
      <c r="R8" s="1">
        <v>2.3</v>
      </c>
      <c r="S8" s="1">
        <v>28.79</v>
      </c>
      <c r="T8" s="1">
        <v>0.46</v>
      </c>
      <c r="U8" s="22" t="s">
        <v>98</v>
      </c>
    </row>
    <row r="12" spans="2:7">
      <c r="B12" s="84" t="s">
        <v>40</v>
      </c>
      <c r="C12" s="2">
        <v>2013</v>
      </c>
      <c r="D12" s="1">
        <v>91</v>
      </c>
      <c r="E12" s="1">
        <v>575</v>
      </c>
      <c r="F12" s="1">
        <v>118</v>
      </c>
      <c r="G12" s="1">
        <v>580</v>
      </c>
    </row>
    <row r="13" spans="2:8">
      <c r="B13" s="84" t="s">
        <v>40</v>
      </c>
      <c r="C13" s="2">
        <v>2013</v>
      </c>
      <c r="D13" s="1">
        <v>70</v>
      </c>
      <c r="E13" s="1">
        <v>575</v>
      </c>
      <c r="F13" s="1">
        <v>90</v>
      </c>
      <c r="G13" s="1">
        <v>580</v>
      </c>
      <c r="H13" s="22" t="s">
        <v>99</v>
      </c>
    </row>
    <row r="14" spans="2:8">
      <c r="B14" s="84" t="s">
        <v>40</v>
      </c>
      <c r="C14" s="2">
        <v>2013</v>
      </c>
      <c r="D14" s="1">
        <v>21</v>
      </c>
      <c r="E14" s="1">
        <v>575</v>
      </c>
      <c r="F14" s="1">
        <v>28</v>
      </c>
      <c r="G14" s="1">
        <v>580</v>
      </c>
      <c r="H14" s="22" t="s">
        <v>100</v>
      </c>
    </row>
    <row r="16" spans="6:6">
      <c r="F16">
        <f>F13+F14</f>
        <v>118</v>
      </c>
    </row>
    <row r="17" spans="1:28">
      <c r="A17" s="52"/>
      <c r="B17" s="52"/>
      <c r="C17" s="52"/>
      <c r="D17" s="86" t="s">
        <v>70</v>
      </c>
      <c r="E17" s="51"/>
      <c r="F17" s="51"/>
      <c r="G17" s="51"/>
      <c r="H17" s="51"/>
      <c r="I17" s="51"/>
      <c r="J17" s="52"/>
      <c r="K17" s="52"/>
      <c r="L17" s="52"/>
      <c r="M17" s="52"/>
      <c r="N17" s="26"/>
      <c r="O17" s="52"/>
      <c r="P17" s="52"/>
      <c r="Q17" s="52"/>
      <c r="R17" s="86" t="s">
        <v>71</v>
      </c>
      <c r="S17" s="51"/>
      <c r="T17" s="51"/>
      <c r="U17" s="51"/>
      <c r="V17" s="51"/>
      <c r="W17" s="87"/>
      <c r="X17" s="88"/>
      <c r="Y17" s="88"/>
      <c r="Z17" s="88"/>
      <c r="AA17" s="88"/>
      <c r="AB17" s="88"/>
    </row>
    <row r="18" spans="1:28">
      <c r="A18" s="52"/>
      <c r="B18" s="52"/>
      <c r="C18" s="52"/>
      <c r="D18" s="51"/>
      <c r="E18" s="51"/>
      <c r="F18" s="51"/>
      <c r="G18" s="51"/>
      <c r="H18" s="51"/>
      <c r="I18" s="51"/>
      <c r="J18" s="52"/>
      <c r="K18" s="52"/>
      <c r="L18" s="52"/>
      <c r="M18" s="52"/>
      <c r="N18" s="26"/>
      <c r="O18" s="52"/>
      <c r="P18" s="52"/>
      <c r="Q18" s="52"/>
      <c r="R18" s="51"/>
      <c r="S18" s="51"/>
      <c r="T18" s="51"/>
      <c r="U18" s="51"/>
      <c r="V18" s="51"/>
      <c r="W18" s="87"/>
      <c r="X18" s="88"/>
      <c r="Y18" s="88"/>
      <c r="Z18" s="88"/>
      <c r="AA18" s="88"/>
      <c r="AB18" s="88"/>
    </row>
    <row r="19" spans="1:28">
      <c r="A19" s="52"/>
      <c r="B19" s="52"/>
      <c r="C19" s="52"/>
      <c r="D19" s="52"/>
      <c r="E19" s="52"/>
      <c r="F19" s="52"/>
      <c r="G19" s="52"/>
      <c r="H19" s="52"/>
      <c r="I19" s="52"/>
      <c r="J19" s="52"/>
      <c r="K19" s="52"/>
      <c r="L19" s="52"/>
      <c r="M19" s="52"/>
      <c r="O19" s="52"/>
      <c r="P19" s="52"/>
      <c r="Q19" s="52"/>
      <c r="R19" s="52"/>
      <c r="S19" s="52"/>
      <c r="T19" s="52"/>
      <c r="U19" s="52"/>
      <c r="V19" s="52"/>
      <c r="W19" s="88"/>
      <c r="X19" s="88"/>
      <c r="Y19" s="88"/>
      <c r="Z19" s="88"/>
      <c r="AA19" s="88"/>
      <c r="AB19" s="88"/>
    </row>
    <row r="49" spans="1:31">
      <c r="A49" s="46"/>
      <c r="B49" s="46"/>
      <c r="C49" s="46"/>
      <c r="D49" s="47" t="s">
        <v>101</v>
      </c>
      <c r="E49" s="48"/>
      <c r="F49" s="48"/>
      <c r="G49" s="48"/>
      <c r="H49" s="48"/>
      <c r="I49" s="48"/>
      <c r="J49" s="46"/>
      <c r="K49" s="46"/>
      <c r="L49" s="46"/>
      <c r="M49" s="46"/>
      <c r="N49" s="46"/>
      <c r="O49" s="46"/>
      <c r="P49" s="46"/>
      <c r="Q49" s="46"/>
      <c r="R49" s="46"/>
      <c r="S49" s="46"/>
      <c r="T49" s="46"/>
      <c r="U49" s="46"/>
      <c r="V49" s="46"/>
      <c r="W49" s="46"/>
      <c r="X49" s="46"/>
      <c r="Y49" s="46"/>
      <c r="Z49" s="46"/>
      <c r="AA49" s="46"/>
      <c r="AB49" s="46"/>
      <c r="AC49" s="46"/>
      <c r="AD49" s="46"/>
      <c r="AE49" s="46"/>
    </row>
    <row r="50" spans="1:31">
      <c r="A50" s="46"/>
      <c r="B50" s="46"/>
      <c r="C50" s="46"/>
      <c r="D50" s="48"/>
      <c r="E50" s="48"/>
      <c r="F50" s="48"/>
      <c r="G50" s="48"/>
      <c r="H50" s="48"/>
      <c r="I50" s="48"/>
      <c r="J50" s="46"/>
      <c r="K50" s="46"/>
      <c r="L50" s="46"/>
      <c r="M50" s="46"/>
      <c r="N50" s="46"/>
      <c r="O50" s="46"/>
      <c r="P50" s="46"/>
      <c r="Q50" s="46"/>
      <c r="R50" s="46"/>
      <c r="S50" s="46"/>
      <c r="T50" s="46"/>
      <c r="U50" s="46"/>
      <c r="V50" s="46"/>
      <c r="W50" s="46"/>
      <c r="X50" s="46"/>
      <c r="Y50" s="46"/>
      <c r="Z50" s="46"/>
      <c r="AA50" s="46"/>
      <c r="AB50" s="46"/>
      <c r="AC50" s="46"/>
      <c r="AD50" s="46"/>
      <c r="AE50" s="46"/>
    </row>
    <row r="80" spans="1:29">
      <c r="A80" s="93"/>
      <c r="B80" s="93"/>
      <c r="C80" s="93"/>
      <c r="D80" s="94" t="s">
        <v>102</v>
      </c>
      <c r="E80" s="95"/>
      <c r="F80" s="95"/>
      <c r="G80" s="95"/>
      <c r="H80" s="95"/>
      <c r="I80" s="95"/>
      <c r="J80" s="93"/>
      <c r="K80" s="93"/>
      <c r="L80" s="93"/>
      <c r="M80" s="93"/>
      <c r="N80" s="93"/>
      <c r="O80" s="93"/>
      <c r="P80" s="93"/>
      <c r="Q80" s="93"/>
      <c r="R80" s="93"/>
      <c r="S80" s="93"/>
      <c r="T80" s="93"/>
      <c r="U80" s="93"/>
      <c r="V80" s="93"/>
      <c r="W80" s="93"/>
      <c r="X80" s="93"/>
      <c r="Y80" s="93"/>
      <c r="Z80" s="93"/>
      <c r="AA80" s="93"/>
      <c r="AB80" s="93"/>
      <c r="AC80" s="93"/>
    </row>
    <row r="81" spans="1:29">
      <c r="A81" s="93"/>
      <c r="B81" s="93"/>
      <c r="C81" s="93"/>
      <c r="D81" s="95"/>
      <c r="E81" s="95"/>
      <c r="F81" s="95"/>
      <c r="G81" s="95"/>
      <c r="H81" s="95"/>
      <c r="I81" s="95"/>
      <c r="J81" s="93"/>
      <c r="K81" s="93"/>
      <c r="L81" s="93"/>
      <c r="M81" s="93"/>
      <c r="N81" s="93"/>
      <c r="O81" s="93"/>
      <c r="P81" s="93"/>
      <c r="Q81" s="93"/>
      <c r="R81" s="93"/>
      <c r="S81" s="93"/>
      <c r="T81" s="93"/>
      <c r="U81" s="93"/>
      <c r="V81" s="93"/>
      <c r="W81" s="93"/>
      <c r="X81" s="93"/>
      <c r="Y81" s="93"/>
      <c r="Z81" s="93"/>
      <c r="AA81" s="93"/>
      <c r="AB81" s="93"/>
      <c r="AC81" s="93"/>
    </row>
  </sheetData>
  <mergeCells count="15">
    <mergeCell ref="D1:E1"/>
    <mergeCell ref="F1:G1"/>
    <mergeCell ref="A1:A2"/>
    <mergeCell ref="B1:B2"/>
    <mergeCell ref="C1:C2"/>
    <mergeCell ref="K2:K3"/>
    <mergeCell ref="L2:L3"/>
    <mergeCell ref="M2:M3"/>
    <mergeCell ref="N2:N3"/>
    <mergeCell ref="O2:O3"/>
    <mergeCell ref="P2:P3"/>
    <mergeCell ref="Q2:Q3"/>
    <mergeCell ref="R2:R3"/>
    <mergeCell ref="S2:S3"/>
    <mergeCell ref="T2:T3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E37"/>
  <sheetViews>
    <sheetView zoomScale="55" zoomScaleNormal="55" workbookViewId="0">
      <selection activeCell="C6" sqref="C6:G6"/>
    </sheetView>
  </sheetViews>
  <sheetFormatPr defaultColWidth="8.75454545454545" defaultRowHeight="14"/>
  <sheetData>
    <row r="1" ht="15.5" spans="1:7">
      <c r="A1" s="79" t="s">
        <v>1</v>
      </c>
      <c r="B1" s="80" t="s">
        <v>52</v>
      </c>
      <c r="C1" s="27" t="s">
        <v>2</v>
      </c>
      <c r="D1" s="1" t="s">
        <v>53</v>
      </c>
      <c r="E1" s="1"/>
      <c r="F1" s="1" t="s">
        <v>54</v>
      </c>
      <c r="G1" s="1"/>
    </row>
    <row r="2" ht="15.5" spans="1:7">
      <c r="A2" s="81"/>
      <c r="B2" s="82"/>
      <c r="C2" s="27"/>
      <c r="D2" s="83" t="s">
        <v>62</v>
      </c>
      <c r="E2" s="83" t="s">
        <v>63</v>
      </c>
      <c r="F2" s="83" t="s">
        <v>62</v>
      </c>
      <c r="G2" s="83" t="s">
        <v>63</v>
      </c>
    </row>
    <row r="3" spans="1:7">
      <c r="A3" s="1">
        <f>VLOOKUP(B3,文献质量评价!$B$1:$D$42,2,0)</f>
        <v>6</v>
      </c>
      <c r="B3" s="10" t="s">
        <v>34</v>
      </c>
      <c r="C3" s="10">
        <f>VLOOKUP(B3,文献质量评价!$B$1:$D$42,3,0)</f>
        <v>2004</v>
      </c>
      <c r="D3" s="1">
        <v>51</v>
      </c>
      <c r="E3" s="1">
        <v>1225</v>
      </c>
      <c r="F3" s="1">
        <v>50</v>
      </c>
      <c r="G3" s="1">
        <v>1238</v>
      </c>
    </row>
    <row r="4" spans="1:7">
      <c r="A4" s="1">
        <f>VLOOKUP(B4,文献质量评价!$B$1:$D$42,2,0)</f>
        <v>73</v>
      </c>
      <c r="B4" s="10" t="s">
        <v>18</v>
      </c>
      <c r="C4" s="10">
        <f>VLOOKUP(B4,文献质量评价!$B$1:$D$42,3,0)</f>
        <v>2021</v>
      </c>
      <c r="D4" s="1">
        <v>0</v>
      </c>
      <c r="E4" s="1">
        <v>111</v>
      </c>
      <c r="F4" s="36">
        <v>1</v>
      </c>
      <c r="G4" s="1">
        <v>106</v>
      </c>
    </row>
    <row r="5" spans="1:7">
      <c r="A5" s="1">
        <f>VLOOKUP(B5,文献质量评价!$B$1:$D$42,2,0)</f>
        <v>92</v>
      </c>
      <c r="B5" s="84" t="s">
        <v>40</v>
      </c>
      <c r="C5" s="2">
        <v>2013</v>
      </c>
      <c r="D5" s="1">
        <v>31</v>
      </c>
      <c r="E5" s="1">
        <v>575</v>
      </c>
      <c r="F5" s="1">
        <v>31</v>
      </c>
      <c r="G5" s="1">
        <v>580</v>
      </c>
    </row>
    <row r="6" spans="1:7">
      <c r="A6" s="1">
        <f>VLOOKUP(B6,文献质量评价!$B$1:$D$42,2,0)</f>
        <v>94</v>
      </c>
      <c r="B6" s="85" t="s">
        <v>47</v>
      </c>
      <c r="C6" s="2">
        <v>2019</v>
      </c>
      <c r="D6" s="1">
        <v>4</v>
      </c>
      <c r="E6" s="1">
        <v>614</v>
      </c>
      <c r="F6" s="1">
        <v>19</v>
      </c>
      <c r="G6" s="1">
        <v>618</v>
      </c>
    </row>
    <row r="10" spans="1:28">
      <c r="A10" s="52"/>
      <c r="B10" s="52"/>
      <c r="C10" s="52"/>
      <c r="D10" s="86" t="s">
        <v>70</v>
      </c>
      <c r="E10" s="51"/>
      <c r="F10" s="51"/>
      <c r="G10" s="51"/>
      <c r="H10" s="51"/>
      <c r="I10" s="51"/>
      <c r="J10" s="52"/>
      <c r="K10" s="52"/>
      <c r="L10" s="52"/>
      <c r="M10" s="52"/>
      <c r="N10" s="26"/>
      <c r="O10" s="52"/>
      <c r="P10" s="52"/>
      <c r="Q10" s="52"/>
      <c r="R10" s="86" t="s">
        <v>71</v>
      </c>
      <c r="S10" s="51"/>
      <c r="T10" s="51"/>
      <c r="U10" s="51"/>
      <c r="V10" s="51"/>
      <c r="W10" s="87"/>
      <c r="X10" s="88"/>
      <c r="Y10" s="88"/>
      <c r="Z10" s="88"/>
      <c r="AA10" s="88"/>
      <c r="AB10" s="88"/>
    </row>
    <row r="11" spans="1:28">
      <c r="A11" s="52"/>
      <c r="B11" s="52"/>
      <c r="C11" s="52"/>
      <c r="D11" s="51"/>
      <c r="E11" s="51"/>
      <c r="F11" s="51"/>
      <c r="G11" s="51"/>
      <c r="H11" s="51"/>
      <c r="I11" s="51"/>
      <c r="J11" s="52"/>
      <c r="K11" s="52"/>
      <c r="L11" s="52"/>
      <c r="M11" s="52"/>
      <c r="N11" s="26"/>
      <c r="O11" s="52"/>
      <c r="P11" s="52"/>
      <c r="Q11" s="52"/>
      <c r="R11" s="51"/>
      <c r="S11" s="51"/>
      <c r="T11" s="51"/>
      <c r="U11" s="51"/>
      <c r="V11" s="51"/>
      <c r="W11" s="87"/>
      <c r="X11" s="88"/>
      <c r="Y11" s="88"/>
      <c r="Z11" s="88"/>
      <c r="AA11" s="88"/>
      <c r="AB11" s="88"/>
    </row>
    <row r="12" spans="1:28">
      <c r="A12" s="52"/>
      <c r="B12" s="52"/>
      <c r="C12" s="52"/>
      <c r="D12" s="52"/>
      <c r="E12" s="52"/>
      <c r="F12" s="52"/>
      <c r="G12" s="52"/>
      <c r="H12" s="52"/>
      <c r="I12" s="52"/>
      <c r="J12" s="52"/>
      <c r="K12" s="52"/>
      <c r="L12" s="52"/>
      <c r="M12" s="52"/>
      <c r="O12" s="52"/>
      <c r="P12" s="52"/>
      <c r="Q12" s="52"/>
      <c r="R12" s="52"/>
      <c r="S12" s="52"/>
      <c r="T12" s="52"/>
      <c r="U12" s="52"/>
      <c r="V12" s="52"/>
      <c r="W12" s="88"/>
      <c r="X12" s="88"/>
      <c r="Y12" s="88"/>
      <c r="Z12" s="88"/>
      <c r="AA12" s="88"/>
      <c r="AB12" s="88"/>
    </row>
    <row r="36" spans="1:31">
      <c r="A36" s="46"/>
      <c r="B36" s="46"/>
      <c r="C36" s="46"/>
      <c r="D36" s="47" t="s">
        <v>101</v>
      </c>
      <c r="E36" s="48"/>
      <c r="F36" s="48"/>
      <c r="G36" s="48"/>
      <c r="H36" s="48"/>
      <c r="I36" s="48"/>
      <c r="J36" s="46"/>
      <c r="K36" s="46"/>
      <c r="L36" s="46"/>
      <c r="M36" s="46"/>
      <c r="N36" s="46"/>
      <c r="O36" s="46"/>
      <c r="P36" s="46"/>
      <c r="Q36" s="46"/>
      <c r="R36" s="46"/>
      <c r="S36" s="46"/>
      <c r="T36" s="46"/>
      <c r="U36" s="46"/>
      <c r="V36" s="46"/>
      <c r="W36" s="46"/>
      <c r="X36" s="46"/>
      <c r="Y36" s="46"/>
      <c r="Z36" s="46"/>
      <c r="AA36" s="46"/>
      <c r="AB36" s="46"/>
      <c r="AC36" s="46"/>
      <c r="AD36" s="46"/>
      <c r="AE36" s="46"/>
    </row>
    <row r="37" spans="1:31">
      <c r="A37" s="46"/>
      <c r="B37" s="46"/>
      <c r="C37" s="46"/>
      <c r="D37" s="48"/>
      <c r="E37" s="48"/>
      <c r="F37" s="48"/>
      <c r="G37" s="48"/>
      <c r="H37" s="48"/>
      <c r="I37" s="48"/>
      <c r="J37" s="46"/>
      <c r="K37" s="46"/>
      <c r="L37" s="46"/>
      <c r="M37" s="46"/>
      <c r="N37" s="46"/>
      <c r="O37" s="46"/>
      <c r="P37" s="46"/>
      <c r="Q37" s="46"/>
      <c r="R37" s="46"/>
      <c r="S37" s="46"/>
      <c r="T37" s="46"/>
      <c r="U37" s="46"/>
      <c r="V37" s="46"/>
      <c r="W37" s="46"/>
      <c r="X37" s="46"/>
      <c r="Y37" s="46"/>
      <c r="Z37" s="46"/>
      <c r="AA37" s="46"/>
      <c r="AB37" s="46"/>
      <c r="AC37" s="46"/>
      <c r="AD37" s="46"/>
      <c r="AE37" s="46"/>
    </row>
  </sheetData>
  <mergeCells count="5">
    <mergeCell ref="D1:E1"/>
    <mergeCell ref="F1:G1"/>
    <mergeCell ref="A1:A2"/>
    <mergeCell ref="B1:B2"/>
    <mergeCell ref="C1:C2"/>
  </mergeCells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166"/>
  <sheetViews>
    <sheetView zoomScale="40" zoomScaleNormal="40" topLeftCell="B146" workbookViewId="0">
      <selection activeCell="R57" sqref="R57"/>
    </sheetView>
  </sheetViews>
  <sheetFormatPr defaultColWidth="8.75454545454545" defaultRowHeight="14"/>
  <cols>
    <col min="4" max="4" width="13.5" customWidth="1"/>
    <col min="5" max="5" width="17" style="1" customWidth="1"/>
    <col min="6" max="7" width="11.8727272727273" customWidth="1"/>
    <col min="8" max="11" width="16.2545454545455" customWidth="1"/>
    <col min="15" max="15" width="16.2363636363636" style="49" customWidth="1"/>
  </cols>
  <sheetData>
    <row r="1" ht="17.1" customHeight="1" spans="1:11">
      <c r="A1" s="27" t="s">
        <v>1</v>
      </c>
      <c r="B1" s="27" t="s">
        <v>0</v>
      </c>
      <c r="C1" s="27" t="s">
        <v>2</v>
      </c>
      <c r="D1" s="68" t="s">
        <v>103</v>
      </c>
      <c r="E1" s="68" t="s">
        <v>104</v>
      </c>
      <c r="F1" s="27" t="s">
        <v>55</v>
      </c>
      <c r="G1" s="27" t="s">
        <v>56</v>
      </c>
      <c r="H1" s="28" t="s">
        <v>58</v>
      </c>
      <c r="I1" s="27" t="s">
        <v>59</v>
      </c>
      <c r="J1" s="27" t="s">
        <v>60</v>
      </c>
      <c r="K1" s="27" t="s">
        <v>61</v>
      </c>
    </row>
    <row r="2" ht="32.1" customHeight="1" spans="1:15">
      <c r="A2" s="27"/>
      <c r="B2" s="27"/>
      <c r="C2" s="27"/>
      <c r="D2" s="69"/>
      <c r="E2" s="69"/>
      <c r="F2" s="27"/>
      <c r="G2" s="27"/>
      <c r="H2" s="29"/>
      <c r="I2" s="27"/>
      <c r="J2" s="27"/>
      <c r="K2" s="27"/>
      <c r="M2" s="38" t="s">
        <v>105</v>
      </c>
      <c r="N2" s="38" t="s">
        <v>106</v>
      </c>
      <c r="O2" s="39" t="s">
        <v>107</v>
      </c>
    </row>
    <row r="3" ht="14.75" spans="1:15">
      <c r="A3" s="1">
        <f>VLOOKUP(B3,文献质量评价!$B$1:$D$42,2,0)</f>
        <v>3</v>
      </c>
      <c r="B3" s="10" t="s">
        <v>48</v>
      </c>
      <c r="C3" s="36">
        <v>2002</v>
      </c>
      <c r="D3" s="70" t="s">
        <v>108</v>
      </c>
      <c r="E3" s="71" t="s">
        <v>109</v>
      </c>
      <c r="F3" s="1">
        <v>31</v>
      </c>
      <c r="G3" s="1">
        <v>29</v>
      </c>
      <c r="H3" s="36">
        <v>146</v>
      </c>
      <c r="I3" s="36">
        <v>44</v>
      </c>
      <c r="J3" s="36">
        <v>141</v>
      </c>
      <c r="K3" s="36">
        <v>43</v>
      </c>
      <c r="M3" t="str">
        <f>IF(H3&gt;J3,"预警","")</f>
        <v>预警</v>
      </c>
      <c r="O3" s="49" t="s">
        <v>110</v>
      </c>
    </row>
    <row r="4" spans="1:18">
      <c r="A4" s="1">
        <f>VLOOKUP(B4,文献质量评价!$B$1:$D$42,2,0)</f>
        <v>3</v>
      </c>
      <c r="B4" s="10" t="s">
        <v>48</v>
      </c>
      <c r="C4" s="36">
        <v>2002</v>
      </c>
      <c r="D4" s="70" t="s">
        <v>108</v>
      </c>
      <c r="E4" s="71" t="s">
        <v>111</v>
      </c>
      <c r="F4" s="1">
        <v>31</v>
      </c>
      <c r="G4" s="1">
        <v>29</v>
      </c>
      <c r="H4" s="36">
        <v>0.307</v>
      </c>
      <c r="I4" s="36">
        <v>0.064</v>
      </c>
      <c r="J4" s="36">
        <v>0.31</v>
      </c>
      <c r="K4" s="36">
        <v>0.095</v>
      </c>
      <c r="M4" t="str">
        <f t="shared" ref="M4:M67" si="0">IF(H4&gt;J4,"预警","")</f>
        <v/>
      </c>
      <c r="N4" t="str">
        <f t="shared" ref="N4:N67" si="1">IF(H4&gt;J4*1.1,"超10%","")</f>
        <v/>
      </c>
      <c r="Q4" s="75" t="s">
        <v>112</v>
      </c>
      <c r="R4" t="s">
        <v>109</v>
      </c>
    </row>
    <row r="5" spans="1:18">
      <c r="A5" s="1">
        <f>VLOOKUP(B5,文献质量评价!$B$1:$D$42,2,0)</f>
        <v>3</v>
      </c>
      <c r="B5" s="10" t="s">
        <v>48</v>
      </c>
      <c r="C5" s="36">
        <v>2002</v>
      </c>
      <c r="D5" s="70" t="s">
        <v>108</v>
      </c>
      <c r="E5" s="72" t="s">
        <v>113</v>
      </c>
      <c r="F5" s="1">
        <v>31</v>
      </c>
      <c r="G5" s="1">
        <v>29</v>
      </c>
      <c r="H5" s="36">
        <v>5.6</v>
      </c>
      <c r="I5" s="36">
        <v>2.6</v>
      </c>
      <c r="J5" s="36">
        <v>7.7</v>
      </c>
      <c r="K5" s="36">
        <v>3.4</v>
      </c>
      <c r="L5" s="1" t="s">
        <v>114</v>
      </c>
      <c r="M5" t="str">
        <f t="shared" si="0"/>
        <v/>
      </c>
      <c r="N5" t="str">
        <f t="shared" si="1"/>
        <v/>
      </c>
      <c r="Q5" t="s">
        <v>115</v>
      </c>
      <c r="R5" t="s">
        <v>111</v>
      </c>
    </row>
    <row r="6" spans="1:18">
      <c r="A6" s="1">
        <f>VLOOKUP(B6,文献质量评价!$B$1:$D$42,2,0)</f>
        <v>5</v>
      </c>
      <c r="B6" s="10" t="s">
        <v>41</v>
      </c>
      <c r="C6" s="36">
        <v>2003</v>
      </c>
      <c r="D6" s="70" t="s">
        <v>108</v>
      </c>
      <c r="E6" s="71" t="s">
        <v>109</v>
      </c>
      <c r="F6" s="1">
        <v>30</v>
      </c>
      <c r="G6" s="1">
        <v>30</v>
      </c>
      <c r="H6" s="36">
        <v>168</v>
      </c>
      <c r="I6" s="36">
        <v>57</v>
      </c>
      <c r="J6" s="36">
        <v>169</v>
      </c>
      <c r="K6" s="36">
        <v>35</v>
      </c>
      <c r="M6" t="str">
        <f t="shared" si="0"/>
        <v/>
      </c>
      <c r="N6" t="str">
        <f t="shared" si="1"/>
        <v/>
      </c>
      <c r="Q6" t="s">
        <v>116</v>
      </c>
      <c r="R6" t="s">
        <v>117</v>
      </c>
    </row>
    <row r="7" spans="1:18">
      <c r="A7" s="1">
        <f>VLOOKUP(B7,文献质量评价!$B$1:$D$42,2,0)</f>
        <v>5</v>
      </c>
      <c r="B7" s="10" t="s">
        <v>41</v>
      </c>
      <c r="C7" s="36">
        <v>2003</v>
      </c>
      <c r="D7" s="70" t="s">
        <v>108</v>
      </c>
      <c r="E7" s="71" t="s">
        <v>111</v>
      </c>
      <c r="F7" s="1">
        <v>30</v>
      </c>
      <c r="G7" s="1">
        <v>30</v>
      </c>
      <c r="H7" s="36">
        <v>0.316</v>
      </c>
      <c r="I7" s="36">
        <v>0.148</v>
      </c>
      <c r="J7" s="36">
        <v>0.373</v>
      </c>
      <c r="K7" s="36">
        <v>0.201</v>
      </c>
      <c r="M7" t="str">
        <f t="shared" si="0"/>
        <v/>
      </c>
      <c r="N7" t="str">
        <f t="shared" si="1"/>
        <v/>
      </c>
      <c r="Q7" s="75" t="s">
        <v>118</v>
      </c>
      <c r="R7" t="s">
        <v>119</v>
      </c>
    </row>
    <row r="8" spans="1:18">
      <c r="A8" s="1">
        <f>VLOOKUP(B8,文献质量评价!$B$1:$D$42,2,0)</f>
        <v>6</v>
      </c>
      <c r="B8" s="10" t="s">
        <v>34</v>
      </c>
      <c r="C8" s="36">
        <v>2004</v>
      </c>
      <c r="D8" s="70" t="s">
        <v>108</v>
      </c>
      <c r="E8" s="72" t="s">
        <v>113</v>
      </c>
      <c r="F8" s="1">
        <v>773</v>
      </c>
      <c r="G8" s="1">
        <v>760</v>
      </c>
      <c r="H8" s="36">
        <v>2.53</v>
      </c>
      <c r="I8" s="36">
        <v>1.11</v>
      </c>
      <c r="J8" s="36">
        <v>2.85</v>
      </c>
      <c r="K8" s="36">
        <v>1.49</v>
      </c>
      <c r="M8" t="str">
        <f t="shared" si="0"/>
        <v/>
      </c>
      <c r="N8" t="str">
        <f t="shared" si="1"/>
        <v/>
      </c>
      <c r="Q8" s="76" t="s">
        <v>120</v>
      </c>
      <c r="R8" t="s">
        <v>121</v>
      </c>
    </row>
    <row r="9" spans="1:18">
      <c r="A9" s="1">
        <f>VLOOKUP(B9,文献质量评价!$B$1:$D$42,2,0)</f>
        <v>6</v>
      </c>
      <c r="B9" s="10" t="s">
        <v>34</v>
      </c>
      <c r="C9" s="36">
        <v>2004</v>
      </c>
      <c r="D9" s="70" t="s">
        <v>108</v>
      </c>
      <c r="E9" s="71" t="s">
        <v>109</v>
      </c>
      <c r="F9" s="1">
        <v>775</v>
      </c>
      <c r="G9" s="1">
        <v>770</v>
      </c>
      <c r="H9" s="36">
        <v>94.01</v>
      </c>
      <c r="I9" s="36">
        <v>74.27</v>
      </c>
      <c r="J9" s="73">
        <v>83.5</v>
      </c>
      <c r="K9" s="36">
        <v>96.55</v>
      </c>
      <c r="M9" t="str">
        <f t="shared" si="0"/>
        <v>预警</v>
      </c>
      <c r="N9" t="str">
        <f t="shared" si="1"/>
        <v>超10%</v>
      </c>
      <c r="O9" s="49" t="s">
        <v>122</v>
      </c>
      <c r="Q9" t="s">
        <v>123</v>
      </c>
      <c r="R9" t="s">
        <v>124</v>
      </c>
    </row>
    <row r="10" spans="1:18">
      <c r="A10" s="1">
        <f>VLOOKUP(B10,文献质量评价!$B$1:$D$42,2,0)</f>
        <v>6</v>
      </c>
      <c r="B10" s="10" t="s">
        <v>34</v>
      </c>
      <c r="C10" s="36">
        <v>2004</v>
      </c>
      <c r="D10" s="70" t="s">
        <v>108</v>
      </c>
      <c r="E10" s="72" t="s">
        <v>113</v>
      </c>
      <c r="F10" s="1">
        <v>189</v>
      </c>
      <c r="G10" s="1">
        <v>179</v>
      </c>
      <c r="H10" s="36">
        <v>267.55</v>
      </c>
      <c r="I10" s="36">
        <v>149.47</v>
      </c>
      <c r="J10" s="36">
        <v>276.33</v>
      </c>
      <c r="K10" s="36">
        <v>130.73</v>
      </c>
      <c r="M10" t="str">
        <f t="shared" si="0"/>
        <v/>
      </c>
      <c r="N10" t="str">
        <f t="shared" si="1"/>
        <v/>
      </c>
      <c r="Q10" t="s">
        <v>125</v>
      </c>
      <c r="R10" t="s">
        <v>126</v>
      </c>
    </row>
    <row r="11" spans="1:18">
      <c r="A11" s="1">
        <f>VLOOKUP(B11,文献质量评价!$B$1:$D$42,2,0)</f>
        <v>9</v>
      </c>
      <c r="B11" s="10" t="s">
        <v>37</v>
      </c>
      <c r="C11" s="36">
        <v>2005</v>
      </c>
      <c r="D11" s="70" t="s">
        <v>127</v>
      </c>
      <c r="E11" s="72" t="s">
        <v>113</v>
      </c>
      <c r="F11" s="1">
        <v>831</v>
      </c>
      <c r="G11" s="1">
        <v>749</v>
      </c>
      <c r="H11" s="36">
        <v>246</v>
      </c>
      <c r="I11" s="36">
        <v>35</v>
      </c>
      <c r="J11" s="36">
        <v>291</v>
      </c>
      <c r="K11" s="36">
        <v>35</v>
      </c>
      <c r="M11" t="str">
        <f t="shared" si="0"/>
        <v/>
      </c>
      <c r="N11" t="str">
        <f t="shared" si="1"/>
        <v/>
      </c>
      <c r="Q11" t="s">
        <v>128</v>
      </c>
      <c r="R11" t="s">
        <v>129</v>
      </c>
    </row>
    <row r="12" spans="1:14">
      <c r="A12" s="1">
        <f>VLOOKUP(B12,文献质量评价!$B$1:$D$42,2,0)</f>
        <v>9</v>
      </c>
      <c r="B12" s="10" t="s">
        <v>37</v>
      </c>
      <c r="C12" s="36">
        <v>2005</v>
      </c>
      <c r="D12" s="70" t="s">
        <v>127</v>
      </c>
      <c r="E12" s="72" t="s">
        <v>113</v>
      </c>
      <c r="F12" s="1">
        <v>831</v>
      </c>
      <c r="G12" s="1">
        <v>749</v>
      </c>
      <c r="H12" s="36">
        <v>95</v>
      </c>
      <c r="I12" s="36">
        <v>13</v>
      </c>
      <c r="J12" s="36">
        <v>112</v>
      </c>
      <c r="K12" s="36">
        <v>13</v>
      </c>
      <c r="L12">
        <f>95*0.001</f>
        <v>0.095</v>
      </c>
      <c r="M12" t="str">
        <f t="shared" si="0"/>
        <v/>
      </c>
      <c r="N12" t="str">
        <f t="shared" si="1"/>
        <v/>
      </c>
    </row>
    <row r="13" spans="1:14">
      <c r="A13" s="1">
        <f>VLOOKUP(B13,文献质量评价!$B$1:$D$42,2,0)</f>
        <v>9</v>
      </c>
      <c r="B13" s="10" t="s">
        <v>37</v>
      </c>
      <c r="C13" s="36">
        <v>2005</v>
      </c>
      <c r="D13" s="70" t="s">
        <v>127</v>
      </c>
      <c r="E13" s="72" t="s">
        <v>113</v>
      </c>
      <c r="F13" s="1">
        <v>831</v>
      </c>
      <c r="G13" s="1">
        <v>749</v>
      </c>
      <c r="H13" s="36">
        <v>124</v>
      </c>
      <c r="I13" s="36">
        <v>17</v>
      </c>
      <c r="J13" s="36">
        <v>142</v>
      </c>
      <c r="K13" s="36">
        <v>17</v>
      </c>
      <c r="M13" t="str">
        <f t="shared" si="0"/>
        <v/>
      </c>
      <c r="N13" t="str">
        <f t="shared" si="1"/>
        <v/>
      </c>
    </row>
    <row r="14" spans="1:14">
      <c r="A14" s="1">
        <f>VLOOKUP(B14,文献质量评价!$B$1:$D$42,2,0)</f>
        <v>9</v>
      </c>
      <c r="B14" s="10" t="s">
        <v>37</v>
      </c>
      <c r="C14" s="36">
        <v>2005</v>
      </c>
      <c r="D14" s="70" t="s">
        <v>127</v>
      </c>
      <c r="E14" s="72" t="s">
        <v>113</v>
      </c>
      <c r="F14" s="1">
        <v>831</v>
      </c>
      <c r="G14" s="1">
        <v>749</v>
      </c>
      <c r="H14" s="36">
        <v>284</v>
      </c>
      <c r="I14" s="36">
        <v>38</v>
      </c>
      <c r="J14" s="36">
        <v>286</v>
      </c>
      <c r="K14" s="36">
        <v>34</v>
      </c>
      <c r="M14" t="str">
        <f t="shared" si="0"/>
        <v/>
      </c>
      <c r="N14" t="str">
        <f t="shared" si="1"/>
        <v/>
      </c>
    </row>
    <row r="15" spans="1:18">
      <c r="A15" s="1">
        <f>VLOOKUP(B15,文献质量评价!$B$1:$D$42,2,0)</f>
        <v>10</v>
      </c>
      <c r="B15" s="10" t="s">
        <v>16</v>
      </c>
      <c r="C15" s="36">
        <v>2006</v>
      </c>
      <c r="D15" s="70" t="s">
        <v>108</v>
      </c>
      <c r="E15" s="71" t="s">
        <v>111</v>
      </c>
      <c r="F15" s="36">
        <v>23</v>
      </c>
      <c r="G15" s="36">
        <v>24</v>
      </c>
      <c r="H15" s="36">
        <v>0.402</v>
      </c>
      <c r="I15" s="36">
        <v>0.132</v>
      </c>
      <c r="J15" s="36">
        <v>0.528</v>
      </c>
      <c r="K15" s="36">
        <v>0.125</v>
      </c>
      <c r="M15" t="str">
        <f t="shared" si="0"/>
        <v/>
      </c>
      <c r="N15" t="str">
        <f t="shared" si="1"/>
        <v/>
      </c>
      <c r="Q15" s="77" t="s">
        <v>130</v>
      </c>
      <c r="R15" s="77" t="s">
        <v>131</v>
      </c>
    </row>
    <row r="16" spans="1:18">
      <c r="A16" s="1">
        <f>VLOOKUP(B16,文献质量评价!$B$1:$D$42,2,0)</f>
        <v>11</v>
      </c>
      <c r="B16" s="10" t="s">
        <v>51</v>
      </c>
      <c r="C16" s="36">
        <v>2006</v>
      </c>
      <c r="D16" s="70" t="s">
        <v>108</v>
      </c>
      <c r="E16" s="71" t="s">
        <v>111</v>
      </c>
      <c r="F16" s="1">
        <v>25</v>
      </c>
      <c r="G16" s="1">
        <v>25</v>
      </c>
      <c r="H16" s="36">
        <v>0.092</v>
      </c>
      <c r="I16" s="36">
        <v>0.028</v>
      </c>
      <c r="J16" s="36">
        <v>0.093</v>
      </c>
      <c r="K16" s="36">
        <v>0.014</v>
      </c>
      <c r="M16" t="str">
        <f>IF(J16&gt;H16,"预警","")</f>
        <v>预警</v>
      </c>
      <c r="N16" t="str">
        <f>IF(J16&gt;H16*1.1,"超10%","")</f>
        <v/>
      </c>
      <c r="O16" s="49" t="s">
        <v>122</v>
      </c>
      <c r="Q16" s="77" t="s">
        <v>132</v>
      </c>
      <c r="R16" s="77" t="s">
        <v>112</v>
      </c>
    </row>
    <row r="17" spans="1:18">
      <c r="A17" s="1">
        <f>VLOOKUP(B17,文献质量评价!$B$1:$D$42,2,0)</f>
        <v>13</v>
      </c>
      <c r="B17" s="10" t="s">
        <v>31</v>
      </c>
      <c r="C17" s="36">
        <v>2007</v>
      </c>
      <c r="D17" s="70" t="s">
        <v>108</v>
      </c>
      <c r="E17" s="71" t="s">
        <v>111</v>
      </c>
      <c r="F17" s="1">
        <v>22</v>
      </c>
      <c r="G17" s="1">
        <v>22</v>
      </c>
      <c r="H17" s="36">
        <v>4.4</v>
      </c>
      <c r="I17" s="36">
        <v>2.2</v>
      </c>
      <c r="J17" s="36">
        <v>5.28</v>
      </c>
      <c r="K17" s="36">
        <v>2.64</v>
      </c>
      <c r="Q17" s="77" t="s">
        <v>133</v>
      </c>
      <c r="R17" s="77" t="s">
        <v>115</v>
      </c>
    </row>
    <row r="18" spans="1:18">
      <c r="A18" s="1">
        <f>VLOOKUP(B18,文献质量评价!$B$1:$D$42,2,0)</f>
        <v>14</v>
      </c>
      <c r="B18" s="10" t="s">
        <v>21</v>
      </c>
      <c r="C18" s="36">
        <v>2008</v>
      </c>
      <c r="D18" s="70" t="s">
        <v>108</v>
      </c>
      <c r="E18" s="71" t="s">
        <v>109</v>
      </c>
      <c r="F18" s="36">
        <v>20</v>
      </c>
      <c r="G18" s="36">
        <v>24</v>
      </c>
      <c r="H18" s="36">
        <v>487.5</v>
      </c>
      <c r="I18" s="36">
        <v>159.4</v>
      </c>
      <c r="J18" s="36">
        <v>543</v>
      </c>
      <c r="K18" s="36">
        <v>195.8</v>
      </c>
      <c r="M18" t="str">
        <f t="shared" si="0"/>
        <v/>
      </c>
      <c r="N18" t="str">
        <f t="shared" si="1"/>
        <v/>
      </c>
      <c r="Q18" s="77" t="s">
        <v>134</v>
      </c>
      <c r="R18" s="78" t="s">
        <v>128</v>
      </c>
    </row>
    <row r="19" spans="1:15">
      <c r="A19" s="1">
        <f>VLOOKUP(B19,文献质量评价!$B$1:$D$42,2,0)</f>
        <v>19</v>
      </c>
      <c r="B19" s="10" t="s">
        <v>29</v>
      </c>
      <c r="C19" s="36">
        <v>2011</v>
      </c>
      <c r="D19" s="70" t="s">
        <v>108</v>
      </c>
      <c r="E19" s="71" t="s">
        <v>111</v>
      </c>
      <c r="F19" s="36">
        <v>54</v>
      </c>
      <c r="G19" s="36">
        <v>52</v>
      </c>
      <c r="H19" s="36">
        <v>0.025</v>
      </c>
      <c r="I19" s="36">
        <v>0.011</v>
      </c>
      <c r="J19" s="36">
        <v>0.023</v>
      </c>
      <c r="K19" s="36">
        <v>0.009</v>
      </c>
      <c r="M19" t="str">
        <f t="shared" si="0"/>
        <v>预警</v>
      </c>
      <c r="N19" t="str">
        <f t="shared" si="1"/>
        <v/>
      </c>
      <c r="O19" s="49" t="s">
        <v>110</v>
      </c>
    </row>
    <row r="20" spans="1:17">
      <c r="A20" s="1">
        <f>VLOOKUP(B20,文献质量评价!$B$1:$D$42,2,0)</f>
        <v>28</v>
      </c>
      <c r="B20" s="21" t="s">
        <v>30</v>
      </c>
      <c r="C20" s="54">
        <v>2012</v>
      </c>
      <c r="D20" s="70" t="s">
        <v>108</v>
      </c>
      <c r="E20" s="71" t="s">
        <v>109</v>
      </c>
      <c r="F20" s="1">
        <v>3384</v>
      </c>
      <c r="G20" s="1">
        <v>6076</v>
      </c>
      <c r="H20" s="73">
        <v>169.5</v>
      </c>
      <c r="I20" s="73">
        <v>51.9</v>
      </c>
      <c r="J20" s="36">
        <v>163</v>
      </c>
      <c r="K20" s="36">
        <v>59.33</v>
      </c>
      <c r="M20" t="str">
        <f t="shared" si="0"/>
        <v>预警</v>
      </c>
      <c r="N20" t="str">
        <f t="shared" si="1"/>
        <v/>
      </c>
      <c r="O20" s="49" t="s">
        <v>110</v>
      </c>
      <c r="Q20" t="s">
        <v>135</v>
      </c>
    </row>
    <row r="21" spans="1:14">
      <c r="A21" s="1">
        <f>VLOOKUP(B21,文献质量评价!$B$1:$D$42,2,0)</f>
        <v>28</v>
      </c>
      <c r="B21" s="21" t="s">
        <v>30</v>
      </c>
      <c r="C21" s="54">
        <v>2012</v>
      </c>
      <c r="D21" s="70" t="s">
        <v>108</v>
      </c>
      <c r="E21" s="72" t="s">
        <v>113</v>
      </c>
      <c r="F21" s="1">
        <v>3384</v>
      </c>
      <c r="G21" s="1">
        <v>6076</v>
      </c>
      <c r="H21" s="36">
        <v>2.7</v>
      </c>
      <c r="I21" s="36">
        <v>1.48</v>
      </c>
      <c r="J21" s="36">
        <v>2.7</v>
      </c>
      <c r="K21" s="36">
        <v>1.48</v>
      </c>
      <c r="M21" t="str">
        <f t="shared" si="0"/>
        <v/>
      </c>
      <c r="N21" t="str">
        <f t="shared" si="1"/>
        <v/>
      </c>
    </row>
    <row r="22" spans="1:15">
      <c r="A22" s="1">
        <f>VLOOKUP(B22,文献质量评价!$B$1:$D$42,2,0)</f>
        <v>28</v>
      </c>
      <c r="B22" s="21" t="s">
        <v>30</v>
      </c>
      <c r="C22" s="54">
        <v>2012</v>
      </c>
      <c r="D22" s="70" t="s">
        <v>108</v>
      </c>
      <c r="E22" s="71" t="s">
        <v>111</v>
      </c>
      <c r="F22" s="1">
        <v>3384</v>
      </c>
      <c r="G22" s="1">
        <v>6076</v>
      </c>
      <c r="H22" s="36">
        <v>182.5</v>
      </c>
      <c r="I22" s="36">
        <v>111.22</v>
      </c>
      <c r="J22" s="73">
        <v>167.5</v>
      </c>
      <c r="K22" s="36">
        <v>111.22</v>
      </c>
      <c r="L22" s="1" t="s">
        <v>136</v>
      </c>
      <c r="M22" t="str">
        <f t="shared" si="0"/>
        <v>预警</v>
      </c>
      <c r="N22" t="str">
        <f t="shared" si="1"/>
        <v/>
      </c>
      <c r="O22" s="49" t="s">
        <v>110</v>
      </c>
    </row>
    <row r="23" spans="1:14">
      <c r="A23" s="1">
        <f>VLOOKUP(B23,文献质量评价!$B$1:$D$42,2,0)</f>
        <v>29</v>
      </c>
      <c r="B23" s="10" t="s">
        <v>38</v>
      </c>
      <c r="C23" s="36">
        <v>2012</v>
      </c>
      <c r="D23" s="70" t="s">
        <v>108</v>
      </c>
      <c r="E23" s="71" t="s">
        <v>111</v>
      </c>
      <c r="F23" s="1">
        <v>20</v>
      </c>
      <c r="G23" s="1">
        <v>20</v>
      </c>
      <c r="H23" s="36">
        <v>0.39</v>
      </c>
      <c r="I23" s="36">
        <v>0.09</v>
      </c>
      <c r="J23" s="36">
        <v>0.39</v>
      </c>
      <c r="K23" s="36">
        <v>0.09</v>
      </c>
      <c r="M23" t="str">
        <f t="shared" si="0"/>
        <v/>
      </c>
      <c r="N23" t="str">
        <f t="shared" si="1"/>
        <v/>
      </c>
    </row>
    <row r="24" spans="1:14">
      <c r="A24" s="1">
        <f>VLOOKUP(B24,文献质量评价!$B$1:$D$42,2,0)</f>
        <v>30</v>
      </c>
      <c r="B24" s="10" t="s">
        <v>20</v>
      </c>
      <c r="C24" s="36">
        <v>2013</v>
      </c>
      <c r="D24" s="70" t="s">
        <v>108</v>
      </c>
      <c r="E24" s="71" t="s">
        <v>109</v>
      </c>
      <c r="F24" s="36">
        <v>452</v>
      </c>
      <c r="G24" s="36">
        <v>450</v>
      </c>
      <c r="H24" s="36">
        <v>136</v>
      </c>
      <c r="I24" s="36">
        <v>30</v>
      </c>
      <c r="J24" s="36">
        <v>148</v>
      </c>
      <c r="K24" s="36">
        <v>33</v>
      </c>
      <c r="M24" t="str">
        <f t="shared" si="0"/>
        <v/>
      </c>
      <c r="N24" t="str">
        <f t="shared" si="1"/>
        <v/>
      </c>
    </row>
    <row r="25" spans="1:14">
      <c r="A25" s="1">
        <f>VLOOKUP(B25,文献质量评价!$B$1:$D$42,2,0)</f>
        <v>52</v>
      </c>
      <c r="B25" s="10" t="s">
        <v>50</v>
      </c>
      <c r="C25" s="36">
        <v>2018</v>
      </c>
      <c r="D25" s="70" t="s">
        <v>108</v>
      </c>
      <c r="E25" s="72" t="s">
        <v>113</v>
      </c>
      <c r="F25" s="1">
        <v>40</v>
      </c>
      <c r="G25" s="1">
        <v>41</v>
      </c>
      <c r="H25" s="36">
        <v>811.1</v>
      </c>
      <c r="I25" s="36">
        <v>79.45</v>
      </c>
      <c r="J25" s="36">
        <v>1075</v>
      </c>
      <c r="K25" s="36">
        <v>96.75</v>
      </c>
      <c r="M25" t="str">
        <f t="shared" si="0"/>
        <v/>
      </c>
      <c r="N25" t="str">
        <f t="shared" si="1"/>
        <v/>
      </c>
    </row>
    <row r="26" spans="1:14">
      <c r="A26" s="1">
        <f>VLOOKUP(B26,文献质量评价!$B$1:$D$42,2,0)</f>
        <v>41</v>
      </c>
      <c r="B26" s="10" t="s">
        <v>43</v>
      </c>
      <c r="C26" s="36">
        <v>2019</v>
      </c>
      <c r="D26" s="70" t="s">
        <v>108</v>
      </c>
      <c r="E26" s="71" t="s">
        <v>109</v>
      </c>
      <c r="F26" s="36">
        <v>50</v>
      </c>
      <c r="G26" s="36">
        <v>50</v>
      </c>
      <c r="H26" s="73">
        <v>114.16</v>
      </c>
      <c r="I26" s="36">
        <v>30.53</v>
      </c>
      <c r="J26" s="36">
        <v>150</v>
      </c>
      <c r="K26" s="36">
        <v>76.33</v>
      </c>
      <c r="M26" t="str">
        <f t="shared" si="0"/>
        <v/>
      </c>
      <c r="N26" t="str">
        <f t="shared" si="1"/>
        <v/>
      </c>
    </row>
    <row r="27" spans="1:14">
      <c r="A27" s="1">
        <f>VLOOKUP(B27,文献质量评价!$B$1:$D$42,2,0)</f>
        <v>99</v>
      </c>
      <c r="B27" s="10" t="s">
        <v>27</v>
      </c>
      <c r="C27" s="36">
        <v>2003</v>
      </c>
      <c r="D27" s="74" t="s">
        <v>108</v>
      </c>
      <c r="E27" s="71" t="s">
        <v>109</v>
      </c>
      <c r="F27" s="1">
        <v>40</v>
      </c>
      <c r="G27" s="1">
        <v>40</v>
      </c>
      <c r="H27" s="1">
        <v>720.6</v>
      </c>
      <c r="I27" s="1">
        <v>245.3</v>
      </c>
      <c r="J27" s="1">
        <v>970.5</v>
      </c>
      <c r="K27" s="1">
        <v>384.4</v>
      </c>
      <c r="L27" s="1" t="s">
        <v>137</v>
      </c>
      <c r="M27" t="str">
        <f t="shared" ref="M27:M32" si="2">IF(H27&gt;J27,"预警","")</f>
        <v/>
      </c>
      <c r="N27" t="str">
        <f t="shared" ref="N27:N32" si="3">IF(H27&gt;J27*1.1,"超10%","")</f>
        <v/>
      </c>
    </row>
    <row r="28" spans="1:14">
      <c r="A28" s="1">
        <f>VLOOKUP(B28,文献质量评价!$B$1:$D$42,2,0)</f>
        <v>103</v>
      </c>
      <c r="B28" s="45" t="s">
        <v>46</v>
      </c>
      <c r="C28" s="42">
        <v>2004</v>
      </c>
      <c r="D28" s="1" t="s">
        <v>127</v>
      </c>
      <c r="E28" s="71" t="s">
        <v>109</v>
      </c>
      <c r="F28" s="1">
        <v>20</v>
      </c>
      <c r="G28" s="1">
        <v>20</v>
      </c>
      <c r="H28" s="1">
        <v>183</v>
      </c>
      <c r="I28" s="1">
        <v>35</v>
      </c>
      <c r="J28" s="1">
        <v>195</v>
      </c>
      <c r="K28" s="1">
        <v>55</v>
      </c>
      <c r="L28" s="1" t="s">
        <v>137</v>
      </c>
      <c r="M28" t="str">
        <f t="shared" si="2"/>
        <v/>
      </c>
      <c r="N28" t="str">
        <f t="shared" si="3"/>
        <v/>
      </c>
    </row>
    <row r="29" spans="1:15">
      <c r="A29" s="1">
        <f>VLOOKUP(B29,文献质量评价!$B$1:$D$42,2,0)</f>
        <v>103</v>
      </c>
      <c r="B29" s="45" t="s">
        <v>46</v>
      </c>
      <c r="C29" s="42">
        <v>2004</v>
      </c>
      <c r="D29" s="1" t="s">
        <v>127</v>
      </c>
      <c r="E29" s="71" t="s">
        <v>111</v>
      </c>
      <c r="F29" s="1">
        <v>20</v>
      </c>
      <c r="G29" s="1">
        <v>20</v>
      </c>
      <c r="H29" s="1">
        <v>86</v>
      </c>
      <c r="I29" s="1">
        <v>33</v>
      </c>
      <c r="J29" s="1">
        <v>80</v>
      </c>
      <c r="K29" s="1">
        <v>30</v>
      </c>
      <c r="L29" s="1" t="s">
        <v>136</v>
      </c>
      <c r="M29" t="str">
        <f t="shared" si="2"/>
        <v>预警</v>
      </c>
      <c r="N29" t="str">
        <f t="shared" si="3"/>
        <v/>
      </c>
      <c r="O29" s="49" t="s">
        <v>110</v>
      </c>
    </row>
    <row r="30" spans="1:14">
      <c r="A30" s="1">
        <f>VLOOKUP(B30,文献质量评价!$B$1:$D$42,2,0)</f>
        <v>107</v>
      </c>
      <c r="B30" s="45" t="s">
        <v>35</v>
      </c>
      <c r="C30" s="42">
        <v>2001</v>
      </c>
      <c r="D30" s="74" t="s">
        <v>108</v>
      </c>
      <c r="E30" s="71" t="s">
        <v>109</v>
      </c>
      <c r="F30" s="1">
        <v>30</v>
      </c>
      <c r="G30" s="1">
        <v>32</v>
      </c>
      <c r="H30" s="1">
        <v>149</v>
      </c>
      <c r="I30" s="1">
        <v>17</v>
      </c>
      <c r="J30" s="1">
        <v>155</v>
      </c>
      <c r="K30" s="1">
        <v>20</v>
      </c>
      <c r="L30" s="1" t="s">
        <v>137</v>
      </c>
      <c r="M30" t="str">
        <f t="shared" si="2"/>
        <v/>
      </c>
      <c r="N30" t="str">
        <f t="shared" si="3"/>
        <v/>
      </c>
    </row>
    <row r="31" spans="6:12">
      <c r="F31" s="1"/>
      <c r="G31" s="1"/>
      <c r="H31" s="1"/>
      <c r="I31" s="1"/>
      <c r="J31" s="1"/>
      <c r="K31" s="1"/>
      <c r="L31" s="1"/>
    </row>
    <row r="32" spans="1:42">
      <c r="A32" s="46"/>
      <c r="B32" s="46"/>
      <c r="C32" s="46"/>
      <c r="D32" s="47" t="s">
        <v>70</v>
      </c>
      <c r="E32" s="48"/>
      <c r="F32" s="48"/>
      <c r="G32" s="48"/>
      <c r="H32" s="48"/>
      <c r="I32" s="48"/>
      <c r="J32" s="46"/>
      <c r="K32" s="46"/>
      <c r="L32" s="46"/>
      <c r="M32" s="46"/>
      <c r="N32" s="26"/>
      <c r="O32" s="46"/>
      <c r="P32" s="46"/>
      <c r="Q32" s="46"/>
      <c r="R32" s="47" t="s">
        <v>71</v>
      </c>
      <c r="S32" s="48"/>
      <c r="T32" s="48"/>
      <c r="U32" s="48"/>
      <c r="V32" s="48"/>
      <c r="W32" s="48"/>
      <c r="X32" s="46"/>
      <c r="Y32" s="46"/>
      <c r="Z32" s="46"/>
      <c r="AA32" s="46"/>
      <c r="AB32" s="46"/>
      <c r="AD32" s="51" t="s">
        <v>72</v>
      </c>
      <c r="AE32" s="51"/>
      <c r="AF32" s="51"/>
      <c r="AG32" s="51"/>
      <c r="AH32" s="51"/>
      <c r="AI32" s="51"/>
      <c r="AJ32" s="51"/>
      <c r="AK32" s="51"/>
      <c r="AL32" s="51"/>
      <c r="AM32" s="51"/>
      <c r="AN32" s="52"/>
      <c r="AO32" s="52"/>
      <c r="AP32" s="52"/>
    </row>
    <row r="33" spans="1:42">
      <c r="A33" s="46"/>
      <c r="B33" s="46"/>
      <c r="C33" s="46"/>
      <c r="D33" s="48"/>
      <c r="E33" s="48"/>
      <c r="F33" s="48"/>
      <c r="G33" s="48"/>
      <c r="H33" s="48"/>
      <c r="I33" s="48"/>
      <c r="J33" s="46"/>
      <c r="K33" s="46"/>
      <c r="L33" s="46"/>
      <c r="M33" s="46"/>
      <c r="N33" s="26"/>
      <c r="O33" s="46"/>
      <c r="P33" s="46"/>
      <c r="Q33" s="46"/>
      <c r="R33" s="48"/>
      <c r="S33" s="48"/>
      <c r="T33" s="48"/>
      <c r="U33" s="48"/>
      <c r="V33" s="48"/>
      <c r="W33" s="48"/>
      <c r="X33" s="46"/>
      <c r="Y33" s="46"/>
      <c r="Z33" s="46"/>
      <c r="AA33" s="46"/>
      <c r="AB33" s="46"/>
      <c r="AD33" s="52"/>
      <c r="AE33" s="52"/>
      <c r="AF33" s="52"/>
      <c r="AG33" s="52"/>
      <c r="AH33" s="52"/>
      <c r="AI33" s="52"/>
      <c r="AJ33" s="52"/>
      <c r="AK33" s="52"/>
      <c r="AL33" s="52"/>
      <c r="AM33" s="52"/>
      <c r="AN33" s="52"/>
      <c r="AO33" s="52"/>
      <c r="AP33" s="52"/>
    </row>
    <row r="103" spans="1:33">
      <c r="A103" s="46"/>
      <c r="B103" s="46"/>
      <c r="C103" s="46"/>
      <c r="D103" s="47" t="s">
        <v>101</v>
      </c>
      <c r="E103" s="48"/>
      <c r="F103" s="48"/>
      <c r="G103" s="48"/>
      <c r="H103" s="48"/>
      <c r="I103" s="48"/>
      <c r="J103" s="46"/>
      <c r="K103" s="46"/>
      <c r="L103" s="46"/>
      <c r="M103" s="46"/>
      <c r="N103" s="26"/>
      <c r="O103" s="26"/>
      <c r="P103" s="26"/>
      <c r="Q103" s="26"/>
      <c r="R103" s="26"/>
      <c r="S103" s="26"/>
      <c r="T103" s="26"/>
      <c r="U103" s="26"/>
      <c r="V103" s="26"/>
      <c r="W103" s="26"/>
      <c r="X103" s="26"/>
      <c r="Y103" s="26"/>
      <c r="Z103" s="26"/>
      <c r="AA103" s="26"/>
      <c r="AB103" s="26"/>
      <c r="AC103" s="26"/>
      <c r="AD103" s="26"/>
      <c r="AE103" s="26"/>
      <c r="AF103" s="26"/>
      <c r="AG103" s="26"/>
    </row>
    <row r="104" spans="1:33">
      <c r="A104" s="46"/>
      <c r="B104" s="46"/>
      <c r="C104" s="46"/>
      <c r="D104" s="48"/>
      <c r="E104" s="48"/>
      <c r="F104" s="48"/>
      <c r="G104" s="48"/>
      <c r="H104" s="48"/>
      <c r="I104" s="48"/>
      <c r="J104" s="46"/>
      <c r="K104" s="46"/>
      <c r="L104" s="46"/>
      <c r="M104" s="46"/>
      <c r="N104" s="26"/>
      <c r="O104" s="26"/>
      <c r="P104" s="26"/>
      <c r="Q104" s="26"/>
      <c r="R104" s="26"/>
      <c r="S104" s="26"/>
      <c r="T104" s="26"/>
      <c r="U104" s="26"/>
      <c r="V104" s="26"/>
      <c r="W104" s="26"/>
      <c r="X104" s="26"/>
      <c r="Y104" s="26"/>
      <c r="Z104" s="26"/>
      <c r="AA104" s="26"/>
      <c r="AB104" s="26"/>
      <c r="AC104" s="26"/>
      <c r="AD104" s="26"/>
      <c r="AE104" s="26"/>
      <c r="AF104" s="26"/>
      <c r="AG104" s="26"/>
    </row>
    <row r="105" spans="4:15">
      <c r="D105" s="1"/>
      <c r="F105" s="1"/>
      <c r="G105" s="1"/>
      <c r="H105" s="1"/>
      <c r="I105" s="1"/>
      <c r="O105"/>
    </row>
    <row r="131" customFormat="1" spans="1:14">
      <c r="A131" s="46"/>
      <c r="B131" s="46"/>
      <c r="C131" s="46"/>
      <c r="D131" s="47" t="s">
        <v>102</v>
      </c>
      <c r="E131" s="48"/>
      <c r="F131" s="48"/>
      <c r="G131" s="48"/>
      <c r="H131" s="48"/>
      <c r="I131" s="48"/>
      <c r="J131" s="46"/>
      <c r="K131" s="46"/>
      <c r="L131" s="46"/>
      <c r="M131" s="46"/>
      <c r="N131" s="26"/>
    </row>
    <row r="132" customFormat="1" spans="1:14">
      <c r="A132" s="46"/>
      <c r="B132" s="46"/>
      <c r="C132" s="46"/>
      <c r="D132" s="48"/>
      <c r="E132" s="48"/>
      <c r="F132" s="48"/>
      <c r="G132" s="48"/>
      <c r="H132" s="48"/>
      <c r="I132" s="48"/>
      <c r="J132" s="46"/>
      <c r="K132" s="46"/>
      <c r="L132" s="46"/>
      <c r="M132" s="46"/>
      <c r="N132" s="26"/>
    </row>
    <row r="165" customFormat="1" spans="1:14">
      <c r="A165" s="46"/>
      <c r="B165" s="46"/>
      <c r="C165" s="46"/>
      <c r="D165" s="47" t="s">
        <v>80</v>
      </c>
      <c r="E165" s="48"/>
      <c r="F165" s="48"/>
      <c r="G165" s="48"/>
      <c r="H165" s="48"/>
      <c r="I165" s="48"/>
      <c r="J165" s="46"/>
      <c r="K165" s="46"/>
      <c r="L165" s="46"/>
      <c r="M165" s="46"/>
      <c r="N165" s="26"/>
    </row>
    <row r="166" customFormat="1" spans="1:14">
      <c r="A166" s="46"/>
      <c r="B166" s="46"/>
      <c r="C166" s="46"/>
      <c r="D166" s="48"/>
      <c r="E166" s="48"/>
      <c r="F166" s="48"/>
      <c r="G166" s="48"/>
      <c r="H166" s="48"/>
      <c r="I166" s="48"/>
      <c r="J166" s="46"/>
      <c r="K166" s="46"/>
      <c r="L166" s="46"/>
      <c r="M166" s="46"/>
      <c r="N166" s="26"/>
    </row>
  </sheetData>
  <mergeCells count="12">
    <mergeCell ref="AD32:AM32"/>
    <mergeCell ref="A1:A2"/>
    <mergeCell ref="B1:B2"/>
    <mergeCell ref="C1:C2"/>
    <mergeCell ref="D1:D2"/>
    <mergeCell ref="E1:E2"/>
    <mergeCell ref="F1:F2"/>
    <mergeCell ref="G1:G2"/>
    <mergeCell ref="H1:H2"/>
    <mergeCell ref="I1:I2"/>
    <mergeCell ref="J1:J2"/>
    <mergeCell ref="K1:K2"/>
  </mergeCells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82"/>
  <sheetViews>
    <sheetView zoomScale="55" zoomScaleNormal="55" workbookViewId="0">
      <selection activeCell="B3" sqref="B3:B24"/>
    </sheetView>
  </sheetViews>
  <sheetFormatPr defaultColWidth="8.75454545454545" defaultRowHeight="14"/>
  <cols>
    <col min="2" max="2" width="12.8181818181818"/>
    <col min="4" max="6" width="10.6272727272727" style="1" customWidth="1"/>
    <col min="7" max="9" width="12.6272727272727" style="1" customWidth="1"/>
    <col min="13" max="13" width="13.6818181818182" customWidth="1"/>
  </cols>
  <sheetData>
    <row r="1" ht="15.5" spans="1:10">
      <c r="A1" s="27" t="s">
        <v>1</v>
      </c>
      <c r="B1" s="27" t="s">
        <v>0</v>
      </c>
      <c r="C1" s="27" t="s">
        <v>2</v>
      </c>
      <c r="D1" s="27" t="s">
        <v>55</v>
      </c>
      <c r="E1" s="27" t="s">
        <v>56</v>
      </c>
      <c r="F1" s="28" t="s">
        <v>58</v>
      </c>
      <c r="G1" s="27" t="s">
        <v>59</v>
      </c>
      <c r="H1" s="27" t="s">
        <v>60</v>
      </c>
      <c r="I1" s="27" t="s">
        <v>61</v>
      </c>
      <c r="J1" s="37" t="s">
        <v>138</v>
      </c>
    </row>
    <row r="2" ht="15.5" spans="1:13">
      <c r="A2" s="27"/>
      <c r="B2" s="27"/>
      <c r="C2" s="27"/>
      <c r="D2" s="27"/>
      <c r="E2" s="27"/>
      <c r="F2" s="29"/>
      <c r="G2" s="27"/>
      <c r="H2" s="27"/>
      <c r="I2" s="27"/>
      <c r="K2" s="38" t="s">
        <v>105</v>
      </c>
      <c r="L2" s="38" t="s">
        <v>106</v>
      </c>
      <c r="M2" s="39" t="s">
        <v>107</v>
      </c>
    </row>
    <row r="3" ht="14.75" spans="1:13">
      <c r="A3" s="1">
        <f>VLOOKUP(B3,文献质量评价!$B$1:$D$42,2,0)</f>
        <v>1</v>
      </c>
      <c r="B3" s="10" t="s">
        <v>45</v>
      </c>
      <c r="C3" s="36">
        <v>1997</v>
      </c>
      <c r="D3" s="1">
        <v>125</v>
      </c>
      <c r="E3" s="1">
        <v>115</v>
      </c>
      <c r="F3" s="1">
        <v>6.25</v>
      </c>
      <c r="G3" s="1">
        <v>5.39</v>
      </c>
      <c r="H3" s="1">
        <v>9.52</v>
      </c>
      <c r="I3" s="1">
        <v>7.5</v>
      </c>
      <c r="K3" t="str">
        <f t="shared" ref="K3:K14" si="0">IF(F3&gt;H3,"预警","")</f>
        <v/>
      </c>
      <c r="L3" t="str">
        <f t="shared" ref="L3:L14" si="1">IF(F3&gt;H3*1.1,"超10%","")</f>
        <v/>
      </c>
      <c r="M3" s="66"/>
    </row>
    <row r="4" spans="1:13">
      <c r="A4" s="1">
        <f>VLOOKUP(B4,文献质量评价!$B$1:$D$42,2,0)</f>
        <v>5</v>
      </c>
      <c r="B4" s="10" t="s">
        <v>41</v>
      </c>
      <c r="C4" s="36">
        <v>2003</v>
      </c>
      <c r="D4" s="1">
        <v>30</v>
      </c>
      <c r="E4" s="1">
        <v>30</v>
      </c>
      <c r="F4" s="1">
        <v>6</v>
      </c>
      <c r="G4" s="1">
        <v>5</v>
      </c>
      <c r="H4" s="1">
        <v>8</v>
      </c>
      <c r="I4" s="1">
        <v>8</v>
      </c>
      <c r="K4" t="str">
        <f t="shared" si="0"/>
        <v/>
      </c>
      <c r="L4" t="str">
        <f t="shared" si="1"/>
        <v/>
      </c>
      <c r="M4" s="66"/>
    </row>
    <row r="5" spans="1:13">
      <c r="A5" s="1">
        <f>VLOOKUP(B5,文献质量评价!$B$1:$D$42,2,0)</f>
        <v>6</v>
      </c>
      <c r="B5" s="10" t="s">
        <v>34</v>
      </c>
      <c r="C5" s="36">
        <v>2004</v>
      </c>
      <c r="D5" s="1">
        <v>1238</v>
      </c>
      <c r="E5" s="1">
        <v>1225</v>
      </c>
      <c r="F5" s="1">
        <v>9</v>
      </c>
      <c r="G5" s="1">
        <v>6.68</v>
      </c>
      <c r="H5" s="1">
        <v>10</v>
      </c>
      <c r="I5" s="1">
        <v>7.42</v>
      </c>
      <c r="K5" t="str">
        <f t="shared" si="0"/>
        <v/>
      </c>
      <c r="L5" t="str">
        <f t="shared" si="1"/>
        <v/>
      </c>
      <c r="M5" s="66"/>
    </row>
    <row r="6" spans="1:13">
      <c r="A6" s="1">
        <f>VLOOKUP(B6,文献质量评价!$B$1:$D$42,2,0)</f>
        <v>99</v>
      </c>
      <c r="B6" s="10" t="s">
        <v>27</v>
      </c>
      <c r="C6" s="36">
        <v>2005</v>
      </c>
      <c r="D6" s="1">
        <v>40</v>
      </c>
      <c r="E6" s="1">
        <v>40</v>
      </c>
      <c r="F6" s="1">
        <v>4.2</v>
      </c>
      <c r="G6" s="1">
        <v>2.1</v>
      </c>
      <c r="H6" s="1">
        <v>4.7</v>
      </c>
      <c r="I6" s="1">
        <v>2.2</v>
      </c>
      <c r="K6" t="str">
        <f t="shared" si="0"/>
        <v/>
      </c>
      <c r="L6" t="str">
        <f t="shared" si="1"/>
        <v/>
      </c>
      <c r="M6" s="66"/>
    </row>
    <row r="7" spans="1:13">
      <c r="A7" s="1">
        <f>VLOOKUP(B7,文献质量评价!$B$1:$D$42,2,0)</f>
        <v>10</v>
      </c>
      <c r="B7" s="10" t="s">
        <v>16</v>
      </c>
      <c r="C7" s="36">
        <v>2006</v>
      </c>
      <c r="D7" s="1">
        <v>23</v>
      </c>
      <c r="E7" s="1">
        <v>24</v>
      </c>
      <c r="F7" s="1">
        <v>4.6</v>
      </c>
      <c r="G7" s="1">
        <v>2.1</v>
      </c>
      <c r="H7" s="1">
        <v>7.8</v>
      </c>
      <c r="I7" s="1">
        <v>3.6</v>
      </c>
      <c r="K7" t="str">
        <f t="shared" si="0"/>
        <v/>
      </c>
      <c r="L7" t="str">
        <f t="shared" si="1"/>
        <v/>
      </c>
      <c r="M7" s="66"/>
    </row>
    <row r="8" spans="1:13">
      <c r="A8" s="1">
        <f>VLOOKUP(B8,文献质量评价!$B$1:$D$42,2,0)</f>
        <v>19</v>
      </c>
      <c r="B8" s="10" t="s">
        <v>29</v>
      </c>
      <c r="C8" s="36">
        <v>2011</v>
      </c>
      <c r="D8" s="1">
        <v>54</v>
      </c>
      <c r="E8" s="1">
        <v>52</v>
      </c>
      <c r="F8" s="1">
        <v>15</v>
      </c>
      <c r="G8" s="1">
        <v>16.4</v>
      </c>
      <c r="H8" s="1">
        <v>16.1</v>
      </c>
      <c r="I8" s="1">
        <v>11.3</v>
      </c>
      <c r="K8" t="str">
        <f t="shared" si="0"/>
        <v/>
      </c>
      <c r="L8" t="str">
        <f t="shared" si="1"/>
        <v/>
      </c>
      <c r="M8" s="66"/>
    </row>
    <row r="9" spans="1:13">
      <c r="A9" s="1">
        <f>VLOOKUP(B9,文献质量评价!$B$1:$D$42,2,0)</f>
        <v>31</v>
      </c>
      <c r="B9" s="10" t="s">
        <v>17</v>
      </c>
      <c r="C9" s="36">
        <v>2013</v>
      </c>
      <c r="D9" s="1">
        <v>12</v>
      </c>
      <c r="E9" s="1">
        <v>12</v>
      </c>
      <c r="F9" s="1">
        <v>20.6</v>
      </c>
      <c r="G9" s="1">
        <v>7.2</v>
      </c>
      <c r="H9" s="1">
        <v>16.22</v>
      </c>
      <c r="I9" s="1">
        <v>5.09</v>
      </c>
      <c r="J9" t="s">
        <v>139</v>
      </c>
      <c r="K9" t="str">
        <f t="shared" si="0"/>
        <v>预警</v>
      </c>
      <c r="L9" t="str">
        <f t="shared" si="1"/>
        <v>超10%</v>
      </c>
      <c r="M9" s="67" t="s">
        <v>140</v>
      </c>
    </row>
    <row r="10" spans="1:13">
      <c r="A10" s="1">
        <f>VLOOKUP(B10,文献质量评价!$B$1:$D$42,2,0)</f>
        <v>31</v>
      </c>
      <c r="B10" s="10" t="s">
        <v>17</v>
      </c>
      <c r="C10" s="36">
        <v>2013</v>
      </c>
      <c r="D10" s="1">
        <v>16</v>
      </c>
      <c r="E10" s="1">
        <v>14</v>
      </c>
      <c r="F10" s="1">
        <v>14.82</v>
      </c>
      <c r="G10" s="1">
        <v>3.35</v>
      </c>
      <c r="H10" s="1">
        <v>17.57</v>
      </c>
      <c r="I10" s="1">
        <v>5.62</v>
      </c>
      <c r="J10" s="50" t="s">
        <v>141</v>
      </c>
      <c r="K10" t="str">
        <f t="shared" si="0"/>
        <v/>
      </c>
      <c r="L10" t="str">
        <f t="shared" si="1"/>
        <v/>
      </c>
      <c r="M10" s="66"/>
    </row>
    <row r="11" spans="1:13">
      <c r="A11" s="1">
        <f>VLOOKUP(B11,文献质量评价!$B$1:$D$42,2,0)</f>
        <v>31</v>
      </c>
      <c r="B11" s="10" t="s">
        <v>17</v>
      </c>
      <c r="C11" s="36">
        <v>2013</v>
      </c>
      <c r="D11" s="1">
        <v>15</v>
      </c>
      <c r="E11" s="1">
        <v>18</v>
      </c>
      <c r="F11" s="1">
        <v>9.73</v>
      </c>
      <c r="G11" s="1">
        <v>3.94</v>
      </c>
      <c r="H11" s="1">
        <v>8.9</v>
      </c>
      <c r="I11" s="1">
        <v>3.46</v>
      </c>
      <c r="J11" s="50" t="s">
        <v>142</v>
      </c>
      <c r="K11" t="str">
        <f t="shared" si="0"/>
        <v>预警</v>
      </c>
      <c r="L11" t="str">
        <f t="shared" si="1"/>
        <v/>
      </c>
      <c r="M11" s="67" t="s">
        <v>110</v>
      </c>
    </row>
    <row r="12" spans="1:13">
      <c r="A12" s="1">
        <f>VLOOKUP(B12,文献质量评价!$B$1:$D$42,2,0)</f>
        <v>31</v>
      </c>
      <c r="B12" s="10" t="s">
        <v>17</v>
      </c>
      <c r="C12" s="36">
        <v>2013</v>
      </c>
      <c r="D12" s="1">
        <v>35</v>
      </c>
      <c r="E12" s="1">
        <v>35</v>
      </c>
      <c r="F12" s="1">
        <v>8.5</v>
      </c>
      <c r="G12" s="1">
        <v>3.9</v>
      </c>
      <c r="H12" s="1">
        <v>8.98</v>
      </c>
      <c r="I12" s="1">
        <v>4.29</v>
      </c>
      <c r="J12" t="s">
        <v>143</v>
      </c>
      <c r="K12" t="str">
        <f t="shared" si="0"/>
        <v/>
      </c>
      <c r="L12" t="str">
        <f t="shared" si="1"/>
        <v/>
      </c>
      <c r="M12" s="66"/>
    </row>
    <row r="13" spans="1:13">
      <c r="A13" s="1">
        <f>VLOOKUP(B13,文献质量评价!$B$1:$D$42,2,0)</f>
        <v>40</v>
      </c>
      <c r="B13" s="10" t="s">
        <v>23</v>
      </c>
      <c r="C13" s="36">
        <v>2015</v>
      </c>
      <c r="D13" s="1">
        <v>40</v>
      </c>
      <c r="E13" s="1">
        <v>40</v>
      </c>
      <c r="F13" s="1">
        <v>7.9</v>
      </c>
      <c r="G13" s="1">
        <v>0.58</v>
      </c>
      <c r="H13" s="1">
        <v>8.35</v>
      </c>
      <c r="I13" s="1">
        <v>0.66</v>
      </c>
      <c r="K13" t="str">
        <f t="shared" si="0"/>
        <v/>
      </c>
      <c r="L13" t="str">
        <f t="shared" si="1"/>
        <v/>
      </c>
      <c r="M13" s="66"/>
    </row>
    <row r="14" spans="1:13">
      <c r="A14" s="1">
        <f>VLOOKUP(B14,文献质量评价!$B$1:$D$42,2,0)</f>
        <v>41</v>
      </c>
      <c r="B14" s="10" t="s">
        <v>43</v>
      </c>
      <c r="C14" s="36">
        <v>2015</v>
      </c>
      <c r="D14" s="1">
        <v>20</v>
      </c>
      <c r="E14" s="1">
        <v>20</v>
      </c>
      <c r="F14" s="1">
        <v>8.39</v>
      </c>
      <c r="G14" s="1">
        <v>2.29</v>
      </c>
      <c r="H14" s="1">
        <v>12.36</v>
      </c>
      <c r="I14" s="1">
        <v>2.77</v>
      </c>
      <c r="K14" t="str">
        <f t="shared" si="0"/>
        <v/>
      </c>
      <c r="L14" t="str">
        <f t="shared" si="1"/>
        <v/>
      </c>
      <c r="M14" s="66"/>
    </row>
    <row r="15" spans="1:13">
      <c r="A15" s="1">
        <f>VLOOKUP(B15,文献质量评价!$B$1:$D$42,2,0)</f>
        <v>96</v>
      </c>
      <c r="B15" s="44" t="s">
        <v>19</v>
      </c>
      <c r="C15" s="36">
        <v>2005</v>
      </c>
      <c r="D15" s="1">
        <v>71</v>
      </c>
      <c r="E15" s="1">
        <v>71</v>
      </c>
      <c r="F15" s="1">
        <v>5.9</v>
      </c>
      <c r="G15" s="1">
        <v>3.4</v>
      </c>
      <c r="H15" s="1">
        <v>5.6</v>
      </c>
      <c r="I15" s="1">
        <v>2.5</v>
      </c>
      <c r="K15" t="str">
        <f t="shared" ref="K15:K25" si="2">IF(F15&gt;H15,"预警","")</f>
        <v>预警</v>
      </c>
      <c r="M15" s="67" t="s">
        <v>110</v>
      </c>
    </row>
    <row r="16" spans="1:13">
      <c r="A16" s="1">
        <f>VLOOKUP(B16,文献质量评价!$B$1:$D$42,2,0)</f>
        <v>97</v>
      </c>
      <c r="B16" s="44" t="s">
        <v>22</v>
      </c>
      <c r="C16" s="36">
        <v>2010</v>
      </c>
      <c r="D16" s="1">
        <v>27</v>
      </c>
      <c r="E16" s="1">
        <v>27</v>
      </c>
      <c r="F16" s="1">
        <v>6.8</v>
      </c>
      <c r="G16" s="1">
        <v>2.9</v>
      </c>
      <c r="H16" s="1">
        <v>7.3</v>
      </c>
      <c r="I16" s="1">
        <v>2.9</v>
      </c>
      <c r="K16" t="str">
        <f t="shared" si="2"/>
        <v/>
      </c>
      <c r="L16" t="str">
        <f t="shared" ref="L16:L24" si="3">IF(F16&gt;H16*1.1,"超10%","")</f>
        <v/>
      </c>
      <c r="M16" s="66"/>
    </row>
    <row r="17" spans="1:13">
      <c r="A17" s="1">
        <f>VLOOKUP(B17,文献质量评价!$B$1:$D$42,2,0)</f>
        <v>98</v>
      </c>
      <c r="B17" s="44" t="s">
        <v>25</v>
      </c>
      <c r="C17" s="36">
        <v>2009</v>
      </c>
      <c r="D17" s="1">
        <v>28</v>
      </c>
      <c r="E17" s="1">
        <v>29</v>
      </c>
      <c r="F17" s="1">
        <v>4.1</v>
      </c>
      <c r="G17" s="1">
        <v>1.6</v>
      </c>
      <c r="H17" s="1">
        <v>4.4</v>
      </c>
      <c r="I17" s="1">
        <v>1.9</v>
      </c>
      <c r="K17" t="str">
        <f t="shared" si="2"/>
        <v/>
      </c>
      <c r="L17" t="str">
        <f t="shared" si="3"/>
        <v/>
      </c>
      <c r="M17" s="66"/>
    </row>
    <row r="18" spans="1:13">
      <c r="A18" s="1">
        <f>VLOOKUP(B18,文献质量评价!$B$1:$D$42,2,0)</f>
        <v>99</v>
      </c>
      <c r="B18" s="10" t="s">
        <v>27</v>
      </c>
      <c r="C18" s="36">
        <v>2003</v>
      </c>
      <c r="D18" s="1">
        <v>40</v>
      </c>
      <c r="E18" s="1">
        <v>40</v>
      </c>
      <c r="F18" s="1">
        <v>3.5</v>
      </c>
      <c r="G18" s="1">
        <v>2.9</v>
      </c>
      <c r="H18" s="1">
        <v>9.3</v>
      </c>
      <c r="I18" s="1">
        <v>5.2</v>
      </c>
      <c r="K18" t="str">
        <f t="shared" si="2"/>
        <v/>
      </c>
      <c r="L18" t="str">
        <f t="shared" si="3"/>
        <v/>
      </c>
      <c r="M18" s="66"/>
    </row>
    <row r="19" spans="1:13">
      <c r="A19" s="1">
        <f>VLOOKUP(B19,文献质量评价!$B$1:$D$42,2,0)</f>
        <v>103</v>
      </c>
      <c r="B19" s="45" t="s">
        <v>46</v>
      </c>
      <c r="C19" s="42">
        <v>2004</v>
      </c>
      <c r="D19" s="1">
        <v>20</v>
      </c>
      <c r="E19" s="1">
        <v>20</v>
      </c>
      <c r="F19" s="1">
        <v>7</v>
      </c>
      <c r="G19" s="1">
        <v>3</v>
      </c>
      <c r="H19" s="1">
        <v>9</v>
      </c>
      <c r="I19" s="1">
        <v>4</v>
      </c>
      <c r="K19" t="str">
        <f t="shared" si="2"/>
        <v/>
      </c>
      <c r="L19" t="str">
        <f t="shared" si="3"/>
        <v/>
      </c>
      <c r="M19" s="66"/>
    </row>
    <row r="20" spans="1:13">
      <c r="A20" s="1">
        <f>VLOOKUP(B20,文献质量评价!$B$1:$D$42,2,0)</f>
        <v>104</v>
      </c>
      <c r="B20" s="45" t="s">
        <v>15</v>
      </c>
      <c r="C20" s="42">
        <v>2003</v>
      </c>
      <c r="D20" s="1">
        <v>30</v>
      </c>
      <c r="E20" s="1">
        <v>30</v>
      </c>
      <c r="F20" s="1">
        <v>8.25</v>
      </c>
      <c r="G20" s="1">
        <v>1.8</v>
      </c>
      <c r="H20" s="1">
        <v>8.59</v>
      </c>
      <c r="I20" s="1">
        <v>1.02</v>
      </c>
      <c r="K20" t="str">
        <f t="shared" si="2"/>
        <v/>
      </c>
      <c r="L20" t="str">
        <f t="shared" si="3"/>
        <v/>
      </c>
      <c r="M20" s="66"/>
    </row>
    <row r="21" spans="1:13">
      <c r="A21" s="1">
        <f>VLOOKUP(B21,文献质量评价!$B$1:$D$42,2,0)</f>
        <v>15</v>
      </c>
      <c r="B21" s="44" t="s">
        <v>24</v>
      </c>
      <c r="C21" s="36">
        <v>2008</v>
      </c>
      <c r="D21" s="1">
        <v>15</v>
      </c>
      <c r="E21" s="1">
        <v>15</v>
      </c>
      <c r="F21" s="1">
        <v>6.8</v>
      </c>
      <c r="G21" s="1">
        <v>2.14</v>
      </c>
      <c r="H21" s="1">
        <v>8.66</v>
      </c>
      <c r="I21" s="1">
        <v>2.69</v>
      </c>
      <c r="K21" t="str">
        <f t="shared" si="2"/>
        <v/>
      </c>
      <c r="L21" t="str">
        <f t="shared" si="3"/>
        <v/>
      </c>
      <c r="M21" s="66"/>
    </row>
    <row r="22" spans="1:13">
      <c r="A22" s="1">
        <f>VLOOKUP(B22,文献质量评价!$B$1:$D$42,2,0)</f>
        <v>99</v>
      </c>
      <c r="B22" s="44" t="s">
        <v>27</v>
      </c>
      <c r="C22" s="36">
        <v>2005</v>
      </c>
      <c r="D22" s="1">
        <v>40</v>
      </c>
      <c r="E22" s="1">
        <v>40</v>
      </c>
      <c r="F22" s="1">
        <v>4.2</v>
      </c>
      <c r="G22" s="1">
        <v>2.1</v>
      </c>
      <c r="H22" s="1">
        <v>4.7</v>
      </c>
      <c r="I22" s="1">
        <v>2.2</v>
      </c>
      <c r="K22" t="str">
        <f t="shared" si="2"/>
        <v/>
      </c>
      <c r="L22" t="str">
        <f t="shared" si="3"/>
        <v/>
      </c>
      <c r="M22" s="66"/>
    </row>
    <row r="23" spans="1:13">
      <c r="A23" s="1">
        <f>VLOOKUP(B23,文献质量评价!$B$1:$D$42,2,0)</f>
        <v>4</v>
      </c>
      <c r="B23" s="44" t="s">
        <v>39</v>
      </c>
      <c r="C23" s="65">
        <v>2003</v>
      </c>
      <c r="D23" s="1">
        <v>16</v>
      </c>
      <c r="E23" s="1">
        <v>14</v>
      </c>
      <c r="F23" s="1">
        <v>18.5</v>
      </c>
      <c r="G23" s="1">
        <v>11.5</v>
      </c>
      <c r="H23" s="1">
        <v>28</v>
      </c>
      <c r="I23" s="1">
        <v>15</v>
      </c>
      <c r="K23" t="str">
        <f t="shared" si="2"/>
        <v/>
      </c>
      <c r="L23" t="str">
        <f t="shared" si="3"/>
        <v/>
      </c>
      <c r="M23" s="66"/>
    </row>
    <row r="24" spans="1:13">
      <c r="A24" s="1">
        <f>VLOOKUP(B24,文献质量评价!$B$1:$D$42,2,0)</f>
        <v>3</v>
      </c>
      <c r="B24" s="44" t="s">
        <v>48</v>
      </c>
      <c r="C24" s="36">
        <v>2002</v>
      </c>
      <c r="D24" s="1">
        <v>31</v>
      </c>
      <c r="E24" s="1">
        <v>29</v>
      </c>
      <c r="F24" s="1">
        <v>4</v>
      </c>
      <c r="G24" s="1">
        <v>2.1</v>
      </c>
      <c r="H24" s="1">
        <v>4.9</v>
      </c>
      <c r="I24" s="1">
        <v>3.4</v>
      </c>
      <c r="K24" t="str">
        <f t="shared" si="2"/>
        <v/>
      </c>
      <c r="L24" t="str">
        <f t="shared" si="3"/>
        <v/>
      </c>
      <c r="M24" s="66"/>
    </row>
    <row r="27" spans="1:42">
      <c r="A27" s="46"/>
      <c r="B27" s="46"/>
      <c r="C27" s="46"/>
      <c r="D27" s="47" t="s">
        <v>70</v>
      </c>
      <c r="E27" s="48"/>
      <c r="F27" s="48"/>
      <c r="G27" s="48"/>
      <c r="H27" s="48"/>
      <c r="I27" s="48"/>
      <c r="J27" s="46"/>
      <c r="K27" s="46"/>
      <c r="L27" s="46"/>
      <c r="M27" s="46"/>
      <c r="N27" s="26"/>
      <c r="O27" s="46"/>
      <c r="P27" s="46"/>
      <c r="Q27" s="46"/>
      <c r="R27" s="47" t="s">
        <v>71</v>
      </c>
      <c r="S27" s="48"/>
      <c r="T27" s="48"/>
      <c r="U27" s="48"/>
      <c r="V27" s="48"/>
      <c r="W27" s="48"/>
      <c r="X27" s="46"/>
      <c r="Y27" s="46"/>
      <c r="Z27" s="46"/>
      <c r="AA27" s="46"/>
      <c r="AB27" s="46"/>
      <c r="AD27" s="51" t="s">
        <v>72</v>
      </c>
      <c r="AE27" s="51"/>
      <c r="AF27" s="51"/>
      <c r="AG27" s="51"/>
      <c r="AH27" s="51"/>
      <c r="AI27" s="51"/>
      <c r="AJ27" s="51"/>
      <c r="AK27" s="51"/>
      <c r="AL27" s="51"/>
      <c r="AM27" s="51"/>
      <c r="AN27" s="52"/>
      <c r="AO27" s="52"/>
      <c r="AP27" s="52"/>
    </row>
    <row r="28" spans="1:42">
      <c r="A28" s="46"/>
      <c r="B28" s="46"/>
      <c r="C28" s="46"/>
      <c r="D28" s="48"/>
      <c r="E28" s="48"/>
      <c r="F28" s="48"/>
      <c r="G28" s="48"/>
      <c r="H28" s="48"/>
      <c r="I28" s="48"/>
      <c r="J28" s="46"/>
      <c r="K28" s="46"/>
      <c r="L28" s="46"/>
      <c r="M28" s="46"/>
      <c r="N28" s="26"/>
      <c r="O28" s="46"/>
      <c r="P28" s="46"/>
      <c r="Q28" s="46"/>
      <c r="R28" s="48"/>
      <c r="S28" s="48"/>
      <c r="T28" s="48"/>
      <c r="U28" s="48"/>
      <c r="V28" s="48"/>
      <c r="W28" s="48"/>
      <c r="X28" s="46"/>
      <c r="Y28" s="46"/>
      <c r="Z28" s="46"/>
      <c r="AA28" s="46"/>
      <c r="AB28" s="46"/>
      <c r="AD28" s="52"/>
      <c r="AE28" s="52"/>
      <c r="AF28" s="52"/>
      <c r="AG28" s="52"/>
      <c r="AH28" s="52"/>
      <c r="AI28" s="52"/>
      <c r="AJ28" s="52"/>
      <c r="AK28" s="52"/>
      <c r="AL28" s="52"/>
      <c r="AM28" s="52"/>
      <c r="AN28" s="52"/>
      <c r="AO28" s="52"/>
      <c r="AP28" s="52"/>
    </row>
    <row r="59" spans="1:33">
      <c r="A59" s="46"/>
      <c r="B59" s="46"/>
      <c r="C59" s="46"/>
      <c r="D59" s="47" t="s">
        <v>101</v>
      </c>
      <c r="E59" s="48"/>
      <c r="F59" s="48"/>
      <c r="G59" s="48"/>
      <c r="H59" s="48"/>
      <c r="I59" s="48"/>
      <c r="J59" s="46"/>
      <c r="K59" s="46"/>
      <c r="L59" s="46"/>
      <c r="M59" s="46"/>
      <c r="N59" s="26"/>
      <c r="O59" s="26"/>
      <c r="P59" s="26"/>
      <c r="Q59" s="26"/>
      <c r="R59" s="26"/>
      <c r="S59" s="26"/>
      <c r="T59" s="26"/>
      <c r="U59" s="26"/>
      <c r="V59" s="26"/>
      <c r="W59" s="26"/>
      <c r="X59" s="26"/>
      <c r="Y59" s="26"/>
      <c r="Z59" s="26"/>
      <c r="AA59" s="26"/>
      <c r="AB59" s="26"/>
      <c r="AC59" s="26"/>
      <c r="AD59" s="26"/>
      <c r="AE59" s="26"/>
      <c r="AF59" s="26"/>
      <c r="AG59" s="26"/>
    </row>
    <row r="60" spans="1:33">
      <c r="A60" s="46"/>
      <c r="B60" s="46"/>
      <c r="C60" s="46"/>
      <c r="D60" s="48"/>
      <c r="E60" s="48"/>
      <c r="F60" s="48"/>
      <c r="G60" s="48"/>
      <c r="H60" s="48"/>
      <c r="I60" s="48"/>
      <c r="J60" s="46"/>
      <c r="K60" s="46"/>
      <c r="L60" s="46"/>
      <c r="M60" s="46"/>
      <c r="N60" s="26"/>
      <c r="O60" s="26"/>
      <c r="P60" s="26"/>
      <c r="Q60" s="26"/>
      <c r="R60" s="26"/>
      <c r="S60" s="26"/>
      <c r="T60" s="26"/>
      <c r="U60" s="26"/>
      <c r="V60" s="26"/>
      <c r="W60" s="26"/>
      <c r="X60" s="26"/>
      <c r="Y60" s="26"/>
      <c r="Z60" s="26"/>
      <c r="AA60" s="26"/>
      <c r="AB60" s="26"/>
      <c r="AC60" s="26"/>
      <c r="AD60" s="26"/>
      <c r="AE60" s="26"/>
      <c r="AF60" s="26"/>
      <c r="AG60" s="26"/>
    </row>
    <row r="81" spans="1:14">
      <c r="A81" s="46"/>
      <c r="B81" s="46"/>
      <c r="C81" s="46"/>
      <c r="D81" s="47" t="s">
        <v>102</v>
      </c>
      <c r="E81" s="48"/>
      <c r="F81" s="48"/>
      <c r="G81" s="48"/>
      <c r="H81" s="48"/>
      <c r="I81" s="48"/>
      <c r="J81" s="46"/>
      <c r="K81" s="46"/>
      <c r="L81" s="46"/>
      <c r="M81" s="46"/>
      <c r="N81" s="26"/>
    </row>
    <row r="82" spans="1:14">
      <c r="A82" s="46"/>
      <c r="B82" s="46"/>
      <c r="C82" s="46"/>
      <c r="D82" s="48"/>
      <c r="E82" s="48"/>
      <c r="F82" s="48"/>
      <c r="G82" s="48"/>
      <c r="H82" s="48"/>
      <c r="I82" s="48"/>
      <c r="J82" s="46"/>
      <c r="K82" s="46"/>
      <c r="L82" s="46"/>
      <c r="M82" s="46"/>
      <c r="N82" s="26"/>
    </row>
  </sheetData>
  <mergeCells count="10">
    <mergeCell ref="AD27:AM27"/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文献质量评价</vt:lpstr>
      <vt:lpstr>术后谵妄</vt:lpstr>
      <vt:lpstr>术后恶心呕吐</vt:lpstr>
      <vt:lpstr>异常血压</vt:lpstr>
      <vt:lpstr>术中知晓</vt:lpstr>
      <vt:lpstr>术后认知功能障碍</vt:lpstr>
      <vt:lpstr>死亡</vt:lpstr>
      <vt:lpstr>麻醉药量</vt:lpstr>
      <vt:lpstr>睁眼时间</vt:lpstr>
      <vt:lpstr>定向力恢复时间</vt:lpstr>
      <vt:lpstr>拔管时间</vt:lpstr>
      <vt:lpstr>PACU停留时间</vt:lpstr>
      <vt:lpstr>手术或操作时间</vt:lpstr>
      <vt:lpstr>预测意识恢复</vt:lpstr>
      <vt:lpstr>人群补充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Haojiajun</dc:creator>
  <cp:lastModifiedBy>Haojiajun</cp:lastModifiedBy>
  <dcterms:created xsi:type="dcterms:W3CDTF">2023-05-16T08:26:00Z</dcterms:created>
  <dcterms:modified xsi:type="dcterms:W3CDTF">2023-09-19T02:40:30Z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8CB485C42B244BEFB623B7D01B4B9D03_13</vt:lpwstr>
  </property>
  <property fmtid="{D5CDD505-2E9C-101B-9397-08002B2CF9AE}" pid="3" name="KSOProductBuildVer">
    <vt:lpwstr>2052-12.1.0.15374</vt:lpwstr>
  </property>
  <property fmtid="{D5CDD505-2E9C-101B-9397-08002B2CF9AE}" pid="4" name="KSOReadingLayout">
    <vt:bool>false</vt:bool>
  </property>
</Properties>
</file>